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fesbr.sharepoint.com/sites/si/dpf/Documentos Compartilhados/03 Demandas Finalizadas/2024/Cn - CCS - Básico 3/Excel para Licitantes/"/>
    </mc:Choice>
  </mc:AlternateContent>
  <xr:revisionPtr revIDLastSave="1" documentId="8_{F730128B-10DE-4B9C-8F99-45C9FFD6A2E0}" xr6:coauthVersionLast="47" xr6:coauthVersionMax="47" xr10:uidLastSave="{FCA7069F-07DA-44FE-A63B-C69834BFF043}"/>
  <bookViews>
    <workbookView xWindow="-108" yWindow="-108" windowWidth="23256" windowHeight="12456" xr2:uid="{536FE4BA-420E-4266-A194-10E022A10003}"/>
  </bookViews>
  <sheets>
    <sheet name="Cronograma Físico-Financeiro" sheetId="2" r:id="rId1"/>
  </sheets>
  <definedNames>
    <definedName name="_xlnm.Print_Titles" localSheetId="0">'Cronograma Físico-Financeiro'!$1:$8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" i="2" l="1"/>
  <c r="A104" i="2"/>
  <c r="A102" i="2"/>
  <c r="A100" i="2"/>
  <c r="A98" i="2"/>
  <c r="A96" i="2"/>
  <c r="A94" i="2"/>
  <c r="A92" i="2"/>
  <c r="A90" i="2"/>
  <c r="A88" i="2"/>
  <c r="A86" i="2"/>
  <c r="A84" i="2"/>
  <c r="A82" i="2"/>
  <c r="A80" i="2"/>
  <c r="A78" i="2"/>
  <c r="A76" i="2"/>
  <c r="A74" i="2"/>
  <c r="A72" i="2"/>
  <c r="A70" i="2"/>
  <c r="A68" i="2"/>
  <c r="A66" i="2"/>
  <c r="A64" i="2"/>
  <c r="A62" i="2"/>
  <c r="A60" i="2"/>
  <c r="A58" i="2"/>
  <c r="A56" i="2"/>
  <c r="A54" i="2"/>
  <c r="A52" i="2"/>
  <c r="A50" i="2"/>
  <c r="A48" i="2"/>
  <c r="A46" i="2"/>
  <c r="A44" i="2"/>
  <c r="A42" i="2"/>
  <c r="A40" i="2"/>
  <c r="A38" i="2"/>
  <c r="A36" i="2"/>
  <c r="A34" i="2"/>
  <c r="A32" i="2"/>
  <c r="A30" i="2"/>
  <c r="A28" i="2"/>
  <c r="A26" i="2"/>
  <c r="A24" i="2"/>
  <c r="A22" i="2"/>
</calcChain>
</file>

<file path=xl/sharedStrings.xml><?xml version="1.0" encoding="utf-8"?>
<sst xmlns="http://schemas.openxmlformats.org/spreadsheetml/2006/main" count="846" uniqueCount="363">
  <si>
    <t>UNIVERSIDADE FEDERAL DO ESPÍRITO SANTO</t>
  </si>
  <si>
    <t>SUPERINTENDÊNCIA DE INFRAESTRUTURA</t>
  </si>
  <si>
    <t>Cronograma Físico-Financeiro (Analítico)</t>
  </si>
  <si>
    <t>Obs: VALORES REFERENCIAIS APRESENTADOS EM REAL</t>
  </si>
  <si>
    <r>
      <t>Orçamento:</t>
    </r>
    <r>
      <rPr>
        <sz val="11"/>
        <color theme="1"/>
        <rFont val="Aptos Narrow"/>
        <family val="2"/>
        <scheme val="minor"/>
      </rPr>
      <t> 1458101 - CONSTRUÇÃO DO PRÉDIO BÁSICO 3 - CCS</t>
    </r>
  </si>
  <si>
    <r>
      <t>Data Base:</t>
    </r>
    <r>
      <rPr>
        <sz val="11"/>
        <color theme="1"/>
        <rFont val="Aptos Narrow"/>
        <family val="2"/>
        <scheme val="minor"/>
      </rPr>
      <t> Junho/2024</t>
    </r>
  </si>
  <si>
    <r>
      <t>Orgão Gerente:</t>
    </r>
    <r>
      <rPr>
        <sz val="11"/>
        <color theme="1"/>
        <rFont val="Aptos Narrow"/>
        <family val="2"/>
        <scheme val="minor"/>
      </rPr>
      <t> SUPERINTENDÊNCIA DE INFRAESTRUTURA</t>
    </r>
  </si>
  <si>
    <r>
      <t>Orgão Cliente:</t>
    </r>
    <r>
      <rPr>
        <sz val="11"/>
        <color theme="1"/>
        <rFont val="Aptos Narrow"/>
        <family val="2"/>
        <scheme val="minor"/>
      </rPr>
      <t> SUPERINTENDÊNCIA DE INFRAESTRUTURA</t>
    </r>
  </si>
  <si>
    <t>Plan.</t>
  </si>
  <si>
    <t>Objeto da Planilha</t>
  </si>
  <si>
    <t>BLOCO 1</t>
  </si>
  <si>
    <t>BLOCO 2</t>
  </si>
  <si>
    <t>Legenda:</t>
  </si>
  <si>
    <t>Célula - % Etapa</t>
  </si>
  <si>
    <t>Célula - Período</t>
  </si>
  <si>
    <t>P1</t>
  </si>
  <si>
    <t>P1 - Percentual sobre o Total do Orçamento</t>
  </si>
  <si>
    <t>P2</t>
  </si>
  <si>
    <t>P2 - Percentual sobre o Total da Planilha</t>
  </si>
  <si>
    <t>P3</t>
  </si>
  <si>
    <t>V1</t>
  </si>
  <si>
    <t>P3 - Percentual previsto para a Execução</t>
  </si>
  <si>
    <t>V1 - Valor previsto para a Execução</t>
  </si>
  <si>
    <t>Etapa</t>
  </si>
  <si>
    <t>Descrição das Etapas</t>
  </si>
  <si>
    <t>Total Etapa</t>
  </si>
  <si>
    <t>Período 1</t>
  </si>
  <si>
    <t xml:space="preserve">30 dias </t>
  </si>
  <si>
    <t>Período 2</t>
  </si>
  <si>
    <t xml:space="preserve">60 dias </t>
  </si>
  <si>
    <t>Período 3</t>
  </si>
  <si>
    <t xml:space="preserve">90 dias </t>
  </si>
  <si>
    <t>Período 4</t>
  </si>
  <si>
    <t xml:space="preserve">120 dias </t>
  </si>
  <si>
    <t>Período 5</t>
  </si>
  <si>
    <t xml:space="preserve">150 dias </t>
  </si>
  <si>
    <t>Período 6</t>
  </si>
  <si>
    <t xml:space="preserve">180 dias </t>
  </si>
  <si>
    <t>Período 7</t>
  </si>
  <si>
    <t xml:space="preserve">210 dias </t>
  </si>
  <si>
    <t>Período 8</t>
  </si>
  <si>
    <t xml:space="preserve">240 dias </t>
  </si>
  <si>
    <t>Período 9</t>
  </si>
  <si>
    <t xml:space="preserve">270 dias </t>
  </si>
  <si>
    <t>Período 10</t>
  </si>
  <si>
    <t xml:space="preserve">300 dias </t>
  </si>
  <si>
    <t>Período 11</t>
  </si>
  <si>
    <t xml:space="preserve">330 dias </t>
  </si>
  <si>
    <t>Período 12</t>
  </si>
  <si>
    <t xml:space="preserve">360 dias </t>
  </si>
  <si>
    <t>Período 13</t>
  </si>
  <si>
    <t xml:space="preserve">390 dias </t>
  </si>
  <si>
    <t>Período 14</t>
  </si>
  <si>
    <t xml:space="preserve">420 dias </t>
  </si>
  <si>
    <t>Período 15</t>
  </si>
  <si>
    <t xml:space="preserve">450 dias </t>
  </si>
  <si>
    <t>Período 16</t>
  </si>
  <si>
    <t xml:space="preserve">480 dias </t>
  </si>
  <si>
    <t>Período 17</t>
  </si>
  <si>
    <t xml:space="preserve">510 dias </t>
  </si>
  <si>
    <t>Período 18</t>
  </si>
  <si>
    <t xml:space="preserve">540 dias </t>
  </si>
  <si>
    <t>Período 19</t>
  </si>
  <si>
    <t xml:space="preserve">570 dias </t>
  </si>
  <si>
    <t>Período 20</t>
  </si>
  <si>
    <t xml:space="preserve">600 dias </t>
  </si>
  <si>
    <t>Período 21</t>
  </si>
  <si>
    <t xml:space="preserve">630 dias </t>
  </si>
  <si>
    <t>Período 22</t>
  </si>
  <si>
    <t xml:space="preserve">660 dias </t>
  </si>
  <si>
    <t>Período 23</t>
  </si>
  <si>
    <t xml:space="preserve">690 dias </t>
  </si>
  <si>
    <t>Período 24</t>
  </si>
  <si>
    <t xml:space="preserve">720 dias </t>
  </si>
  <si>
    <t>Período 25</t>
  </si>
  <si>
    <t xml:space="preserve">750 dias </t>
  </si>
  <si>
    <t>Período 26</t>
  </si>
  <si>
    <t xml:space="preserve">780 dias </t>
  </si>
  <si>
    <t>Período 27</t>
  </si>
  <si>
    <t xml:space="preserve">810 dias </t>
  </si>
  <si>
    <t>Período 28</t>
  </si>
  <si>
    <t xml:space="preserve">840 dias </t>
  </si>
  <si>
    <t>Período 29</t>
  </si>
  <si>
    <t xml:space="preserve">870 dias </t>
  </si>
  <si>
    <t>Período 30</t>
  </si>
  <si>
    <t xml:space="preserve">900 dias </t>
  </si>
  <si>
    <t>SERVIÇOS PRELIMINARES</t>
  </si>
  <si>
    <t>[0,7875%]</t>
  </si>
  <si>
    <t>[1,0055%]</t>
  </si>
  <si>
    <t>[1,1807%]</t>
  </si>
  <si>
    <t>[1,5075%]</t>
  </si>
  <si>
    <t>[0,3652%]</t>
  </si>
  <si>
    <t>[0,4662%]</t>
  </si>
  <si>
    <t>[33,75%]</t>
  </si>
  <si>
    <t>[50,6%]</t>
  </si>
  <si>
    <t>[15,65%]</t>
  </si>
  <si>
    <t>ADMINISTRAÇÃO LOCAL</t>
  </si>
  <si>
    <t>[5,6891%]</t>
  </si>
  <si>
    <t>[7,2636%]</t>
  </si>
  <si>
    <t>[0,089%]</t>
  </si>
  <si>
    <t>[0,1136%]</t>
  </si>
  <si>
    <t>[73,55%]</t>
  </si>
  <si>
    <t>[1,15%]</t>
  </si>
  <si>
    <t>INFRAESTRUTURA</t>
  </si>
  <si>
    <t>[1,1043%]</t>
  </si>
  <si>
    <t>[1,4099%]</t>
  </si>
  <si>
    <t>[1,3052%]</t>
  </si>
  <si>
    <t>[1,6665%]</t>
  </si>
  <si>
    <t>[0,1995%]</t>
  </si>
  <si>
    <t>[0,2547%]</t>
  </si>
  <si>
    <t>[0,2009%]</t>
  </si>
  <si>
    <t>[0,2565%]</t>
  </si>
  <si>
    <t>[39,3%]</t>
  </si>
  <si>
    <t>[46,45%]</t>
  </si>
  <si>
    <t>[7,1%]</t>
  </si>
  <si>
    <t>[7,15%]</t>
  </si>
  <si>
    <t>SUPERESTRUTURA</t>
  </si>
  <si>
    <t>[1,1986%]</t>
  </si>
  <si>
    <t>[1,5303%]</t>
  </si>
  <si>
    <t>[1,248%]</t>
  </si>
  <si>
    <t>[1,5934%]</t>
  </si>
  <si>
    <t>[1,2491%]</t>
  </si>
  <si>
    <t>[1,5948%]</t>
  </si>
  <si>
    <t>[10,91%]</t>
  </si>
  <si>
    <t>[11,36%]</t>
  </si>
  <si>
    <t>[11,37%]</t>
  </si>
  <si>
    <t>PAREDES E PAINÉIS</t>
  </si>
  <si>
    <t>[1,8445%]</t>
  </si>
  <si>
    <t>[2,3549%]</t>
  </si>
  <si>
    <t>[1,8422%]</t>
  </si>
  <si>
    <t>[2,3521%]</t>
  </si>
  <si>
    <t>[16,67%]</t>
  </si>
  <si>
    <t>[16,65%]</t>
  </si>
  <si>
    <t>ESQUADRIAS</t>
  </si>
  <si>
    <t>[0,4888%]</t>
  </si>
  <si>
    <t>[0,6241%]</t>
  </si>
  <si>
    <t>[0,9777%]</t>
  </si>
  <si>
    <t>[1,2482%]</t>
  </si>
  <si>
    <t>[10%]</t>
  </si>
  <si>
    <t>[20%]</t>
  </si>
  <si>
    <t>COBERTURA</t>
  </si>
  <si>
    <t>[0,9647%]</t>
  </si>
  <si>
    <t>[1,2316%]</t>
  </si>
  <si>
    <t>[0,5788%]</t>
  </si>
  <si>
    <t>[0,739%]</t>
  </si>
  <si>
    <t>[0,3859%]</t>
  </si>
  <si>
    <t>[0,4926%]</t>
  </si>
  <si>
    <t>[50%]</t>
  </si>
  <si>
    <t>[30%]</t>
  </si>
  <si>
    <t>TRATAMENTO E IMPERMEABILIZAÇÃO</t>
  </si>
  <si>
    <t>[0,0953%]</t>
  </si>
  <si>
    <t>[0,1217%]</t>
  </si>
  <si>
    <t>[0,0715%]</t>
  </si>
  <si>
    <t>[0,0912%]</t>
  </si>
  <si>
    <t>[40%]</t>
  </si>
  <si>
    <t>REVESTIMENTO INTERNO</t>
  </si>
  <si>
    <t>[0,2705%]</t>
  </si>
  <si>
    <t>[0,3453%]</t>
  </si>
  <si>
    <t>[0,4057%]</t>
  </si>
  <si>
    <t>[0,518%]</t>
  </si>
  <si>
    <t>[0,6762%]</t>
  </si>
  <si>
    <t>[0,8633%]</t>
  </si>
  <si>
    <t>[15%]</t>
  </si>
  <si>
    <t>[25%]</t>
  </si>
  <si>
    <t>REVESTIMENTO EXTERNO</t>
  </si>
  <si>
    <t>[0,2908%]</t>
  </si>
  <si>
    <t>[0,3713%]</t>
  </si>
  <si>
    <t>[0,4362%]</t>
  </si>
  <si>
    <t>[0,5569%]</t>
  </si>
  <si>
    <t>[0,727%]</t>
  </si>
  <si>
    <t>[0,9282%]</t>
  </si>
  <si>
    <t>FORRO</t>
  </si>
  <si>
    <t>[0,8196%]</t>
  </si>
  <si>
    <t>[1,0464%]</t>
  </si>
  <si>
    <t>[0,4098%]</t>
  </si>
  <si>
    <t>[0,5232%]</t>
  </si>
  <si>
    <t>PINTURA</t>
  </si>
  <si>
    <t>[0,201%]</t>
  </si>
  <si>
    <t>[0,2566%]</t>
  </si>
  <si>
    <t>[0,6029%]</t>
  </si>
  <si>
    <t>[0,7697%]</t>
  </si>
  <si>
    <t>[0,4019%]</t>
  </si>
  <si>
    <t>[0,5132%]</t>
  </si>
  <si>
    <t>PAVIMENTAÇÃO</t>
  </si>
  <si>
    <t>[0,9198%]</t>
  </si>
  <si>
    <t>[1,1744%]</t>
  </si>
  <si>
    <t>[0,3066%]</t>
  </si>
  <si>
    <t>[0,3915%]</t>
  </si>
  <si>
    <t>INSTALAÇÕES HIDROSSANITÁRIAS E PLUVIAIS</t>
  </si>
  <si>
    <t>[0,311%]</t>
  </si>
  <si>
    <t>[0,3971%]</t>
  </si>
  <si>
    <t>[0,4147%]</t>
  </si>
  <si>
    <t>[0,5294%]</t>
  </si>
  <si>
    <t>[0,622%]</t>
  </si>
  <si>
    <t>[0,7942%]</t>
  </si>
  <si>
    <t>INSTALAÇÕES ELÉTRICAS</t>
  </si>
  <si>
    <t>[0,6461%]</t>
  </si>
  <si>
    <t>[0,8249%]</t>
  </si>
  <si>
    <t>[1,9382%]</t>
  </si>
  <si>
    <t>[2,4746%]</t>
  </si>
  <si>
    <t>[3,8764%]</t>
  </si>
  <si>
    <t>[4,9492%]</t>
  </si>
  <si>
    <t>[3,2303%]</t>
  </si>
  <si>
    <t>[4,1243%]</t>
  </si>
  <si>
    <t>[2,5843%]</t>
  </si>
  <si>
    <t>[3,2994%]</t>
  </si>
  <si>
    <t>[5%]</t>
  </si>
  <si>
    <t>CLIMATIZAÇÃO</t>
  </si>
  <si>
    <t>[0,1558%]</t>
  </si>
  <si>
    <t>[0,1989%]</t>
  </si>
  <si>
    <t>[0,3116%]</t>
  </si>
  <si>
    <t>[0,3978%]</t>
  </si>
  <si>
    <t>[0,779%]</t>
  </si>
  <si>
    <t>[0,9946%]</t>
  </si>
  <si>
    <t>[0,9348%]</t>
  </si>
  <si>
    <t>[1,1935%]</t>
  </si>
  <si>
    <t>INSTALAÇÕES DE GÁS</t>
  </si>
  <si>
    <t>[0,297%]</t>
  </si>
  <si>
    <t>[0,3792%]</t>
  </si>
  <si>
    <t>[0,4455%]</t>
  </si>
  <si>
    <t>[0,5688%]</t>
  </si>
  <si>
    <t>[60%]</t>
  </si>
  <si>
    <t>INSTALAÇÕES DE COMBATE A INCÊNDIO</t>
  </si>
  <si>
    <t>[0,3558%]</t>
  </si>
  <si>
    <t>[0,4543%]</t>
  </si>
  <si>
    <t>[100%]</t>
  </si>
  <si>
    <t>INSTALAÇÕES DE CABEAMENTO ESTRUTURADO</t>
  </si>
  <si>
    <t>[0,7984%]</t>
  </si>
  <si>
    <t>[1,0193%]</t>
  </si>
  <si>
    <t>[0,479%]</t>
  </si>
  <si>
    <t>[0,6116%]</t>
  </si>
  <si>
    <t>[0,3193%]</t>
  </si>
  <si>
    <t>[0,4077%]</t>
  </si>
  <si>
    <t>SISTEMA DE PROTEÇÃO CONTRA DESCARGAS ATMOSFÉRICAS</t>
  </si>
  <si>
    <t>[0,1185%]</t>
  </si>
  <si>
    <t>[0,1513%]</t>
  </si>
  <si>
    <t>[0,2765%]</t>
  </si>
  <si>
    <t>[0,353%]</t>
  </si>
  <si>
    <t>[70%]</t>
  </si>
  <si>
    <t>ALARME</t>
  </si>
  <si>
    <t>[0,0271%]</t>
  </si>
  <si>
    <t>[0,0346%]</t>
  </si>
  <si>
    <t>ÁREA EXTERNA</t>
  </si>
  <si>
    <t>[0,0594%]</t>
  </si>
  <si>
    <t>[0,0759%]</t>
  </si>
  <si>
    <t>[0,1188%]</t>
  </si>
  <si>
    <t>[0,1517%]</t>
  </si>
  <si>
    <t>[0,0891%]</t>
  </si>
  <si>
    <t>[0,1138%]</t>
  </si>
  <si>
    <t>[0,0297%]</t>
  </si>
  <si>
    <t>[0,0379%]</t>
  </si>
  <si>
    <t>SERVIÇOS COMPLEMENTARES</t>
  </si>
  <si>
    <t>[0,205%]</t>
  </si>
  <si>
    <t>[0,2617%]</t>
  </si>
  <si>
    <t>[0,82%]</t>
  </si>
  <si>
    <t>[1,047%]</t>
  </si>
  <si>
    <t>[0,139%]</t>
  </si>
  <si>
    <t>[0,6413%]</t>
  </si>
  <si>
    <t>[0,2088%]</t>
  </si>
  <si>
    <t>[0,9631%]</t>
  </si>
  <si>
    <t>[0,4384%]</t>
  </si>
  <si>
    <t>[2,0223%]</t>
  </si>
  <si>
    <t>[0,5177%]</t>
  </si>
  <si>
    <t>[2,3885%]</t>
  </si>
  <si>
    <t>[0,0794%]</t>
  </si>
  <si>
    <t>[0,3662%]</t>
  </si>
  <si>
    <t>[39,32%]</t>
  </si>
  <si>
    <t>[46,44%]</t>
  </si>
  <si>
    <t>[7,12%]</t>
  </si>
  <si>
    <t>[0,3823%]</t>
  </si>
  <si>
    <t>[1,7637%]</t>
  </si>
  <si>
    <t>[0,398%]</t>
  </si>
  <si>
    <t>[1,8364%]</t>
  </si>
  <si>
    <t>[0,3984%]</t>
  </si>
  <si>
    <t>[1,838%]</t>
  </si>
  <si>
    <t>[0,2778%]</t>
  </si>
  <si>
    <t>[1,2815%]</t>
  </si>
  <si>
    <t>[0,2774%]</t>
  </si>
  <si>
    <t>[1,28%]</t>
  </si>
  <si>
    <t>[0,1757%]</t>
  </si>
  <si>
    <t>[0,8108%]</t>
  </si>
  <si>
    <t>[0,3515%]</t>
  </si>
  <si>
    <t>[1,6215%]</t>
  </si>
  <si>
    <t>[0,4468%]</t>
  </si>
  <si>
    <t>[2,0614%]</t>
  </si>
  <si>
    <t>[0,2681%]</t>
  </si>
  <si>
    <t>[1,2368%]</t>
  </si>
  <si>
    <t>[0,1787%]</t>
  </si>
  <si>
    <t>[0,8245%]</t>
  </si>
  <si>
    <t>[0,1011%]</t>
  </si>
  <si>
    <t>[0,1516%]</t>
  </si>
  <si>
    <t>[0,6993%]</t>
  </si>
  <si>
    <t>[0,2526%]</t>
  </si>
  <si>
    <t>[1,1656%]</t>
  </si>
  <si>
    <t>[0,0476%]</t>
  </si>
  <si>
    <t>[0,2198%]</t>
  </si>
  <si>
    <t>[0,3297%]</t>
  </si>
  <si>
    <t>[0,1191%]</t>
  </si>
  <si>
    <t>[0,5495%]</t>
  </si>
  <si>
    <t>[0,2805%]</t>
  </si>
  <si>
    <t>[1,2941%]</t>
  </si>
  <si>
    <t>[0,1402%]</t>
  </si>
  <si>
    <t>[0,647%]</t>
  </si>
  <si>
    <t>[0,0687%]</t>
  </si>
  <si>
    <t>[0,3169%]</t>
  </si>
  <si>
    <t>[0,2061%]</t>
  </si>
  <si>
    <t>[0,9506%]</t>
  </si>
  <si>
    <t>[0,1374%]</t>
  </si>
  <si>
    <t>[0,6338%]</t>
  </si>
  <si>
    <t>[0,2319%]</t>
  </si>
  <si>
    <t>[1,0699%]</t>
  </si>
  <si>
    <t>[0,0773%]</t>
  </si>
  <si>
    <t>[0,3566%]</t>
  </si>
  <si>
    <t>[0,0705%]</t>
  </si>
  <si>
    <t>[0,3251%]</t>
  </si>
  <si>
    <t>[0,0939%]</t>
  </si>
  <si>
    <t>[0,4334%]</t>
  </si>
  <si>
    <t>[0,1409%]</t>
  </si>
  <si>
    <t>[0,6501%]</t>
  </si>
  <si>
    <t>[0,1577%]</t>
  </si>
  <si>
    <t>[0,7275%]</t>
  </si>
  <si>
    <t>[0,4731%]</t>
  </si>
  <si>
    <t>[2,1826%]</t>
  </si>
  <si>
    <t>[0,9462%]</t>
  </si>
  <si>
    <t>[4,3653%]</t>
  </si>
  <si>
    <t>[0,7885%]</t>
  </si>
  <si>
    <t>[3,6377%]</t>
  </si>
  <si>
    <t>[0,6308%]</t>
  </si>
  <si>
    <t>[2,9102%]</t>
  </si>
  <si>
    <t>[0,0606%]</t>
  </si>
  <si>
    <t>[0,2796%]</t>
  </si>
  <si>
    <t>[0,1212%]</t>
  </si>
  <si>
    <t>[0,5593%]</t>
  </si>
  <si>
    <t>[0,3031%]</t>
  </si>
  <si>
    <t>[1,3982%]</t>
  </si>
  <si>
    <t>[0,3637%]</t>
  </si>
  <si>
    <t>[1,6778%]</t>
  </si>
  <si>
    <t>[0,086%]</t>
  </si>
  <si>
    <t>[0,3966%]</t>
  </si>
  <si>
    <t>[0,1733%]</t>
  </si>
  <si>
    <t>[0,7997%]</t>
  </si>
  <si>
    <t>[0,104%]</t>
  </si>
  <si>
    <t>[0,4798%]</t>
  </si>
  <si>
    <t>[0,0693%]</t>
  </si>
  <si>
    <t>[0,3199%]</t>
  </si>
  <si>
    <t>[0,0489%]</t>
  </si>
  <si>
    <t>[0,2257%]</t>
  </si>
  <si>
    <t>[0,1142%]</t>
  </si>
  <si>
    <t>[0,5267%]</t>
  </si>
  <si>
    <t>[0,0075%]</t>
  </si>
  <si>
    <t>[0,0345%]</t>
  </si>
  <si>
    <t>[0,6594%]</t>
  </si>
  <si>
    <t>[3,042%]</t>
  </si>
  <si>
    <t>[0,989%]</t>
  </si>
  <si>
    <t>[4,563%]</t>
  </si>
  <si>
    <t>[1,3187%]</t>
  </si>
  <si>
    <t>[6,084%]</t>
  </si>
  <si>
    <t>[1,521%]</t>
  </si>
  <si>
    <t>% Simples</t>
  </si>
  <si>
    <t>% Acumulado</t>
  </si>
  <si>
    <t>Total Simples</t>
  </si>
  <si>
    <t>Total Acumulado</t>
  </si>
  <si>
    <t>% Etapa
(T. Orc./T. Plan.)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</si>
</sst>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FCFC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0" fontId="0" fillId="34" borderId="10" xfId="0" applyNumberFormat="1" applyFill="1" applyBorder="1" applyAlignment="1">
      <alignment horizontal="right" vertical="top" wrapText="1"/>
    </xf>
    <xf numFmtId="0" fontId="0" fillId="34" borderId="10" xfId="0" applyFill="1" applyBorder="1" applyAlignment="1">
      <alignment horizontal="right" vertical="top" wrapText="1"/>
    </xf>
    <xf numFmtId="4" fontId="0" fillId="34" borderId="10" xfId="0" applyNumberFormat="1" applyFill="1" applyBorder="1" applyAlignment="1">
      <alignment horizontal="right" vertical="top" wrapText="1"/>
    </xf>
    <xf numFmtId="10" fontId="0" fillId="35" borderId="10" xfId="0" applyNumberFormat="1" applyFill="1" applyBorder="1" applyAlignment="1">
      <alignment horizontal="right" vertical="top" wrapText="1"/>
    </xf>
    <xf numFmtId="0" fontId="0" fillId="35" borderId="10" xfId="0" applyFill="1" applyBorder="1" applyAlignment="1">
      <alignment horizontal="right" vertical="top" wrapText="1"/>
    </xf>
    <xf numFmtId="4" fontId="0" fillId="35" borderId="10" xfId="0" applyNumberFormat="1" applyFill="1" applyBorder="1" applyAlignment="1">
      <alignment horizontal="right" vertical="top" wrapText="1"/>
    </xf>
    <xf numFmtId="0" fontId="16" fillId="33" borderId="11" xfId="0" applyFont="1" applyFill="1" applyBorder="1" applyAlignment="1">
      <alignment horizontal="center" wrapText="1"/>
    </xf>
    <xf numFmtId="0" fontId="16" fillId="33" borderId="12" xfId="0" applyFont="1" applyFill="1" applyBorder="1" applyAlignment="1">
      <alignment horizontal="center" wrapText="1"/>
    </xf>
    <xf numFmtId="0" fontId="16" fillId="33" borderId="11" xfId="0" applyFont="1" applyFill="1" applyBorder="1" applyAlignment="1">
      <alignment wrapText="1"/>
    </xf>
    <xf numFmtId="0" fontId="16" fillId="33" borderId="12" xfId="0" applyFont="1" applyFill="1" applyBorder="1" applyAlignment="1">
      <alignment wrapText="1"/>
    </xf>
    <xf numFmtId="0" fontId="16" fillId="33" borderId="11" xfId="0" applyFont="1" applyFill="1" applyBorder="1" applyAlignment="1">
      <alignment horizontal="right" wrapText="1"/>
    </xf>
    <xf numFmtId="0" fontId="16" fillId="33" borderId="12" xfId="0" applyFont="1" applyFill="1" applyBorder="1" applyAlignment="1">
      <alignment horizontal="right" wrapText="1"/>
    </xf>
    <xf numFmtId="0" fontId="16" fillId="33" borderId="13" xfId="0" applyFont="1" applyFill="1" applyBorder="1" applyAlignment="1">
      <alignment horizontal="center" wrapText="1"/>
    </xf>
    <xf numFmtId="0" fontId="16" fillId="33" borderId="14" xfId="0" applyFont="1" applyFill="1" applyBorder="1" applyAlignment="1">
      <alignment horizontal="center" wrapText="1"/>
    </xf>
    <xf numFmtId="0" fontId="16" fillId="33" borderId="15" xfId="0" applyFont="1" applyFill="1" applyBorder="1" applyAlignment="1">
      <alignment horizontal="center" wrapText="1"/>
    </xf>
    <xf numFmtId="0" fontId="16" fillId="33" borderId="16" xfId="0" applyFont="1" applyFill="1" applyBorder="1" applyAlignment="1">
      <alignment horizontal="center" wrapText="1"/>
    </xf>
    <xf numFmtId="0" fontId="0" fillId="34" borderId="11" xfId="0" applyFill="1" applyBorder="1" applyAlignment="1">
      <alignment horizontal="center" vertical="top" wrapText="1"/>
    </xf>
    <xf numFmtId="0" fontId="0" fillId="34" borderId="12" xfId="0" applyFill="1" applyBorder="1" applyAlignment="1">
      <alignment horizontal="center" vertical="top" wrapText="1"/>
    </xf>
    <xf numFmtId="0" fontId="0" fillId="34" borderId="11" xfId="0" applyFill="1" applyBorder="1" applyAlignment="1">
      <alignment vertical="top" wrapText="1"/>
    </xf>
    <xf numFmtId="0" fontId="0" fillId="34" borderId="12" xfId="0" applyFill="1" applyBorder="1" applyAlignment="1">
      <alignment vertical="top" wrapText="1"/>
    </xf>
    <xf numFmtId="4" fontId="0" fillId="34" borderId="11" xfId="0" applyNumberFormat="1" applyFill="1" applyBorder="1" applyAlignment="1">
      <alignment vertical="top" wrapText="1"/>
    </xf>
    <xf numFmtId="4" fontId="0" fillId="34" borderId="12" xfId="0" applyNumberFormat="1" applyFill="1" applyBorder="1" applyAlignment="1">
      <alignment vertical="top" wrapText="1"/>
    </xf>
    <xf numFmtId="0" fontId="0" fillId="35" borderId="11" xfId="0" applyFill="1" applyBorder="1" applyAlignment="1">
      <alignment horizontal="center" vertical="top" wrapText="1"/>
    </xf>
    <xf numFmtId="0" fontId="0" fillId="35" borderId="12" xfId="0" applyFill="1" applyBorder="1" applyAlignment="1">
      <alignment horizontal="center" vertical="top" wrapText="1"/>
    </xf>
    <xf numFmtId="0" fontId="0" fillId="35" borderId="11" xfId="0" applyFill="1" applyBorder="1" applyAlignment="1">
      <alignment vertical="top" wrapText="1"/>
    </xf>
    <xf numFmtId="0" fontId="0" fillId="35" borderId="12" xfId="0" applyFill="1" applyBorder="1" applyAlignment="1">
      <alignment vertical="top" wrapText="1"/>
    </xf>
    <xf numFmtId="4" fontId="0" fillId="35" borderId="11" xfId="0" applyNumberFormat="1" applyFill="1" applyBorder="1" applyAlignment="1">
      <alignment vertical="top" wrapText="1"/>
    </xf>
    <xf numFmtId="4" fontId="0" fillId="35" borderId="12" xfId="0" applyNumberFormat="1" applyFill="1" applyBorder="1" applyAlignment="1">
      <alignment vertical="top" wrapText="1"/>
    </xf>
    <xf numFmtId="0" fontId="16" fillId="34" borderId="17" xfId="0" applyFont="1" applyFill="1" applyBorder="1" applyAlignment="1">
      <alignment vertical="top" wrapText="1"/>
    </xf>
    <xf numFmtId="0" fontId="16" fillId="34" borderId="18" xfId="0" applyFont="1" applyFill="1" applyBorder="1" applyAlignment="1">
      <alignment vertical="top" wrapText="1"/>
    </xf>
    <xf numFmtId="4" fontId="16" fillId="34" borderId="11" xfId="0" applyNumberFormat="1" applyFont="1" applyFill="1" applyBorder="1" applyAlignment="1">
      <alignment horizontal="right" vertical="top" wrapText="1"/>
    </xf>
    <xf numFmtId="4" fontId="16" fillId="34" borderId="19" xfId="0" applyNumberFormat="1" applyFont="1" applyFill="1" applyBorder="1" applyAlignment="1">
      <alignment horizontal="right" vertical="top" wrapText="1"/>
    </xf>
    <xf numFmtId="4" fontId="16" fillId="34" borderId="12" xfId="0" applyNumberFormat="1" applyFont="1" applyFill="1" applyBorder="1" applyAlignment="1">
      <alignment horizontal="right" vertical="top" wrapText="1"/>
    </xf>
    <xf numFmtId="9" fontId="16" fillId="34" borderId="11" xfId="0" applyNumberFormat="1" applyFont="1" applyFill="1" applyBorder="1" applyAlignment="1">
      <alignment horizontal="right" vertical="top" wrapText="1"/>
    </xf>
    <xf numFmtId="9" fontId="16" fillId="34" borderId="19" xfId="0" applyNumberFormat="1" applyFont="1" applyFill="1" applyBorder="1" applyAlignment="1">
      <alignment horizontal="right" vertical="top" wrapText="1"/>
    </xf>
    <xf numFmtId="9" fontId="16" fillId="34" borderId="12" xfId="0" applyNumberFormat="1" applyFont="1" applyFill="1" applyBorder="1" applyAlignment="1">
      <alignment horizontal="right" vertical="top" wrapText="1"/>
    </xf>
    <xf numFmtId="9" fontId="16" fillId="34" borderId="17" xfId="0" applyNumberFormat="1" applyFont="1" applyFill="1" applyBorder="1" applyAlignment="1">
      <alignment horizontal="right" vertical="top" wrapText="1"/>
    </xf>
    <xf numFmtId="9" fontId="16" fillId="34" borderId="18" xfId="0" applyNumberFormat="1" applyFont="1" applyFill="1" applyBorder="1" applyAlignment="1">
      <alignment horizontal="right" vertical="top" wrapText="1"/>
    </xf>
    <xf numFmtId="10" fontId="16" fillId="34" borderId="17" xfId="0" applyNumberFormat="1" applyFont="1" applyFill="1" applyBorder="1" applyAlignment="1">
      <alignment horizontal="right" vertical="top" wrapText="1"/>
    </xf>
    <xf numFmtId="10" fontId="16" fillId="34" borderId="18" xfId="0" applyNumberFormat="1" applyFont="1" applyFill="1" applyBorder="1" applyAlignment="1">
      <alignment horizontal="right" vertical="top" wrapText="1"/>
    </xf>
    <xf numFmtId="0" fontId="16" fillId="34" borderId="17" xfId="0" applyFont="1" applyFill="1" applyBorder="1" applyAlignment="1">
      <alignment horizontal="right" vertical="top" wrapText="1"/>
    </xf>
    <xf numFmtId="0" fontId="16" fillId="34" borderId="18" xfId="0" applyFont="1" applyFill="1" applyBorder="1" applyAlignment="1">
      <alignment horizontal="right" vertical="top" wrapText="1"/>
    </xf>
    <xf numFmtId="4" fontId="16" fillId="34" borderId="17" xfId="0" applyNumberFormat="1" applyFont="1" applyFill="1" applyBorder="1" applyAlignment="1">
      <alignment horizontal="right" vertical="top" wrapText="1"/>
    </xf>
    <xf numFmtId="4" fontId="16" fillId="34" borderId="18" xfId="0" applyNumberFormat="1" applyFont="1" applyFill="1" applyBorder="1" applyAlignment="1">
      <alignment horizontal="right" vertical="top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EBDB-8965-4CA9-A9A4-272644F538F3}">
  <dimension ref="A1:BN111"/>
  <sheetViews>
    <sheetView showGridLines="0" tabSelected="1" view="pageBreakPreview" zoomScaleNormal="100" zoomScaleSheetLayoutView="100" workbookViewId="0">
      <selection activeCell="J4" sqref="J4"/>
    </sheetView>
  </sheetViews>
  <sheetFormatPr defaultRowHeight="14.4" x14ac:dyDescent="0.3"/>
  <cols>
    <col min="1" max="1" width="5.77734375" bestFit="1" customWidth="1"/>
    <col min="2" max="2" width="35.5546875" bestFit="1" customWidth="1"/>
    <col min="3" max="3" width="12.6640625" bestFit="1" customWidth="1"/>
    <col min="4" max="4" width="14.44140625" bestFit="1" customWidth="1"/>
    <col min="5" max="5" width="9.21875" customWidth="1"/>
    <col min="6" max="6" width="10.109375" customWidth="1"/>
    <col min="7" max="7" width="9.21875" customWidth="1"/>
    <col min="8" max="8" width="10.109375" customWidth="1"/>
    <col min="9" max="9" width="9.21875" bestFit="1" customWidth="1"/>
    <col min="10" max="10" width="10.109375" bestFit="1" customWidth="1"/>
    <col min="11" max="11" width="9.21875" customWidth="1"/>
    <col min="12" max="12" width="10.109375" customWidth="1"/>
    <col min="13" max="13" width="9.21875" customWidth="1"/>
    <col min="14" max="14" width="10.109375" customWidth="1"/>
    <col min="15" max="15" width="9.21875" bestFit="1" customWidth="1"/>
    <col min="16" max="16" width="10.109375" bestFit="1" customWidth="1"/>
    <col min="17" max="17" width="9.21875" bestFit="1" customWidth="1"/>
    <col min="18" max="18" width="10.109375" bestFit="1" customWidth="1"/>
    <col min="19" max="19" width="9.21875" bestFit="1" customWidth="1"/>
    <col min="20" max="20" width="10.109375" bestFit="1" customWidth="1"/>
    <col min="21" max="21" width="9.21875" bestFit="1" customWidth="1"/>
    <col min="22" max="22" width="10.109375" bestFit="1" customWidth="1"/>
    <col min="23" max="23" width="9.21875" bestFit="1" customWidth="1"/>
    <col min="24" max="24" width="10.109375" bestFit="1" customWidth="1"/>
    <col min="25" max="25" width="9.21875" bestFit="1" customWidth="1"/>
    <col min="26" max="26" width="10.109375" bestFit="1" customWidth="1"/>
    <col min="27" max="27" width="9.21875" bestFit="1" customWidth="1"/>
    <col min="28" max="28" width="10.109375" bestFit="1" customWidth="1"/>
    <col min="29" max="29" width="9.21875" bestFit="1" customWidth="1"/>
    <col min="30" max="30" width="10.109375" bestFit="1" customWidth="1"/>
    <col min="31" max="31" width="9.21875" bestFit="1" customWidth="1"/>
    <col min="32" max="32" width="10.109375" bestFit="1" customWidth="1"/>
    <col min="33" max="33" width="9.21875" bestFit="1" customWidth="1"/>
    <col min="34" max="34" width="10.109375" bestFit="1" customWidth="1"/>
    <col min="35" max="35" width="9.21875" bestFit="1" customWidth="1"/>
    <col min="36" max="36" width="10.109375" bestFit="1" customWidth="1"/>
    <col min="37" max="37" width="9.21875" bestFit="1" customWidth="1"/>
    <col min="38" max="38" width="10.109375" bestFit="1" customWidth="1"/>
    <col min="39" max="39" width="9.21875" bestFit="1" customWidth="1"/>
    <col min="40" max="40" width="10.109375" bestFit="1" customWidth="1"/>
    <col min="41" max="41" width="9.21875" bestFit="1" customWidth="1"/>
    <col min="42" max="42" width="10.109375" bestFit="1" customWidth="1"/>
    <col min="43" max="43" width="9.21875" bestFit="1" customWidth="1"/>
    <col min="44" max="44" width="10.109375" bestFit="1" customWidth="1"/>
    <col min="45" max="45" width="9.21875" bestFit="1" customWidth="1"/>
    <col min="46" max="46" width="10.109375" bestFit="1" customWidth="1"/>
    <col min="47" max="47" width="9.21875" bestFit="1" customWidth="1"/>
    <col min="48" max="48" width="10.109375" bestFit="1" customWidth="1"/>
    <col min="49" max="49" width="9.21875" bestFit="1" customWidth="1"/>
    <col min="50" max="50" width="10.109375" bestFit="1" customWidth="1"/>
    <col min="51" max="51" width="9.21875" bestFit="1" customWidth="1"/>
    <col min="52" max="52" width="10.109375" bestFit="1" customWidth="1"/>
    <col min="53" max="53" width="9.21875" bestFit="1" customWidth="1"/>
    <col min="54" max="54" width="10.109375" bestFit="1" customWidth="1"/>
    <col min="55" max="57" width="9.21875" bestFit="1" customWidth="1"/>
    <col min="58" max="58" width="10.109375" bestFit="1" customWidth="1"/>
    <col min="59" max="59" width="9.21875" bestFit="1" customWidth="1"/>
    <col min="60" max="60" width="10.109375" bestFit="1" customWidth="1"/>
    <col min="61" max="61" width="9.21875" bestFit="1" customWidth="1"/>
    <col min="62" max="62" width="10.109375" bestFit="1" customWidth="1"/>
    <col min="63" max="63" width="9.21875" bestFit="1" customWidth="1"/>
    <col min="64" max="64" width="10.109375" customWidth="1"/>
  </cols>
  <sheetData>
    <row r="1" spans="1:66" ht="14.4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 t="s">
        <v>0</v>
      </c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 t="s">
        <v>0</v>
      </c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 t="s">
        <v>0</v>
      </c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 t="s">
        <v>0</v>
      </c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</row>
    <row r="2" spans="1:66" ht="14.4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1</v>
      </c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 t="s">
        <v>1</v>
      </c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 t="s">
        <v>1</v>
      </c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 t="s">
        <v>1</v>
      </c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</row>
    <row r="3" spans="1:66" x14ac:dyDescent="0.3">
      <c r="A3" s="7"/>
      <c r="B3" s="7"/>
      <c r="C3" s="7"/>
      <c r="D3" s="7"/>
      <c r="E3" s="7"/>
      <c r="F3" s="7"/>
      <c r="G3" s="7"/>
      <c r="H3" s="7"/>
      <c r="I3" s="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4" customHeight="1" x14ac:dyDescent="0.3">
      <c r="A4" s="8" t="s">
        <v>2</v>
      </c>
      <c r="B4" s="8"/>
      <c r="C4" s="8"/>
      <c r="D4" s="8"/>
      <c r="E4" s="7" t="s">
        <v>3</v>
      </c>
      <c r="F4" s="7"/>
      <c r="G4" s="7"/>
      <c r="H4" s="7"/>
      <c r="I4" s="7"/>
      <c r="K4" s="57" t="s">
        <v>2</v>
      </c>
      <c r="L4" s="57"/>
      <c r="M4" s="57"/>
      <c r="N4" s="57"/>
      <c r="O4" s="57"/>
      <c r="P4" s="57"/>
      <c r="Q4" s="57"/>
      <c r="R4" s="58" t="s">
        <v>3</v>
      </c>
      <c r="S4" s="58"/>
      <c r="T4" s="58"/>
      <c r="U4" s="58"/>
      <c r="V4" s="58"/>
      <c r="W4" s="58"/>
      <c r="X4" s="58"/>
      <c r="Y4" s="57" t="s">
        <v>2</v>
      </c>
      <c r="Z4" s="57"/>
      <c r="AA4" s="57"/>
      <c r="AB4" s="57"/>
      <c r="AC4" s="57"/>
      <c r="AD4" s="57"/>
      <c r="AE4" s="57"/>
      <c r="AF4" s="58" t="s">
        <v>3</v>
      </c>
      <c r="AG4" s="58"/>
      <c r="AH4" s="58"/>
      <c r="AI4" s="58"/>
      <c r="AJ4" s="58"/>
      <c r="AK4" s="58"/>
      <c r="AL4" s="58"/>
      <c r="AM4" s="57" t="s">
        <v>2</v>
      </c>
      <c r="AN4" s="57"/>
      <c r="AO4" s="57"/>
      <c r="AP4" s="57"/>
      <c r="AQ4" s="57"/>
      <c r="AR4" s="57"/>
      <c r="AS4" s="57"/>
      <c r="AT4" s="58" t="s">
        <v>3</v>
      </c>
      <c r="AU4" s="58"/>
      <c r="AV4" s="58"/>
      <c r="AW4" s="58"/>
      <c r="AX4" s="58"/>
      <c r="AY4" s="58"/>
      <c r="AZ4" s="58"/>
      <c r="BA4" s="57" t="s">
        <v>2</v>
      </c>
      <c r="BB4" s="57"/>
      <c r="BC4" s="57"/>
      <c r="BD4" s="57"/>
      <c r="BE4" s="57"/>
      <c r="BF4" s="57"/>
      <c r="BG4" s="57"/>
      <c r="BH4" s="58" t="s">
        <v>3</v>
      </c>
      <c r="BI4" s="58"/>
      <c r="BJ4" s="58"/>
      <c r="BK4" s="58"/>
      <c r="BL4" s="58"/>
      <c r="BM4" s="58"/>
      <c r="BN4" s="58"/>
    </row>
    <row r="5" spans="1:66" x14ac:dyDescent="0.3">
      <c r="A5" s="9"/>
      <c r="B5" s="9"/>
      <c r="C5" s="9"/>
      <c r="D5" s="9"/>
      <c r="E5" s="9"/>
      <c r="F5" s="9"/>
      <c r="G5" s="9"/>
      <c r="H5" s="9"/>
      <c r="I5" s="9"/>
      <c r="K5" s="1"/>
      <c r="L5" s="1"/>
      <c r="M5" s="1"/>
      <c r="N5" s="1"/>
      <c r="R5" s="1"/>
      <c r="S5" s="1"/>
      <c r="T5" s="1"/>
      <c r="Y5" s="1"/>
      <c r="Z5" s="1"/>
      <c r="AA5" s="1"/>
      <c r="AB5" s="1"/>
      <c r="AF5" s="1"/>
      <c r="AG5" s="1"/>
      <c r="AH5" s="1"/>
      <c r="AM5" s="1"/>
      <c r="AN5" s="1"/>
      <c r="AO5" s="1"/>
      <c r="AP5" s="1"/>
      <c r="AT5" s="1"/>
      <c r="AU5" s="1"/>
      <c r="AV5" s="1"/>
      <c r="BA5" s="1"/>
      <c r="BB5" s="1"/>
      <c r="BC5" s="1"/>
      <c r="BD5" s="1"/>
      <c r="BH5" s="1"/>
      <c r="BI5" s="1"/>
      <c r="BJ5" s="1"/>
    </row>
    <row r="6" spans="1:66" ht="14.4" customHeight="1" x14ac:dyDescent="0.3">
      <c r="A6" s="7" t="s">
        <v>4</v>
      </c>
      <c r="B6" s="7"/>
      <c r="C6" s="7"/>
      <c r="D6" s="7"/>
      <c r="E6" s="7" t="s">
        <v>5</v>
      </c>
      <c r="F6" s="7"/>
      <c r="G6" s="7"/>
      <c r="H6" s="7"/>
      <c r="I6" s="7"/>
      <c r="K6" s="58" t="s">
        <v>4</v>
      </c>
      <c r="L6" s="58"/>
      <c r="M6" s="58"/>
      <c r="N6" s="58"/>
      <c r="O6" s="58"/>
      <c r="P6" s="58"/>
      <c r="Q6" s="58"/>
      <c r="R6" s="58" t="s">
        <v>5</v>
      </c>
      <c r="S6" s="58"/>
      <c r="T6" s="58"/>
      <c r="U6" s="58"/>
      <c r="V6" s="58"/>
      <c r="W6" s="58"/>
      <c r="X6" s="58"/>
      <c r="Y6" s="58" t="s">
        <v>4</v>
      </c>
      <c r="Z6" s="58"/>
      <c r="AA6" s="58"/>
      <c r="AB6" s="58"/>
      <c r="AC6" s="58"/>
      <c r="AD6" s="58"/>
      <c r="AE6" s="58"/>
      <c r="AF6" s="58" t="s">
        <v>5</v>
      </c>
      <c r="AG6" s="58"/>
      <c r="AH6" s="58"/>
      <c r="AI6" s="58"/>
      <c r="AJ6" s="58"/>
      <c r="AK6" s="58"/>
      <c r="AL6" s="58"/>
      <c r="AM6" s="58" t="s">
        <v>4</v>
      </c>
      <c r="AN6" s="58"/>
      <c r="AO6" s="58"/>
      <c r="AP6" s="58"/>
      <c r="AQ6" s="58"/>
      <c r="AR6" s="58"/>
      <c r="AS6" s="58"/>
      <c r="AT6" s="58" t="s">
        <v>5</v>
      </c>
      <c r="AU6" s="58"/>
      <c r="AV6" s="58"/>
      <c r="AW6" s="58"/>
      <c r="AX6" s="58"/>
      <c r="AY6" s="58"/>
      <c r="AZ6" s="58"/>
      <c r="BA6" s="58" t="s">
        <v>4</v>
      </c>
      <c r="BB6" s="58"/>
      <c r="BC6" s="58"/>
      <c r="BD6" s="58"/>
      <c r="BE6" s="58"/>
      <c r="BF6" s="58"/>
      <c r="BG6" s="58"/>
      <c r="BH6" s="58" t="s">
        <v>5</v>
      </c>
      <c r="BI6" s="58"/>
      <c r="BJ6" s="58"/>
      <c r="BK6" s="58"/>
      <c r="BL6" s="58"/>
      <c r="BM6" s="58"/>
      <c r="BN6" s="58"/>
    </row>
    <row r="7" spans="1:66" ht="14.4" customHeight="1" x14ac:dyDescent="0.3">
      <c r="A7" s="7" t="s">
        <v>6</v>
      </c>
      <c r="B7" s="7"/>
      <c r="C7" s="7"/>
      <c r="D7" s="7"/>
      <c r="E7" s="7" t="s">
        <v>7</v>
      </c>
      <c r="F7" s="7"/>
      <c r="G7" s="7"/>
      <c r="H7" s="7"/>
      <c r="I7" s="7"/>
      <c r="K7" s="58" t="s">
        <v>6</v>
      </c>
      <c r="L7" s="58"/>
      <c r="M7" s="58"/>
      <c r="N7" s="58"/>
      <c r="O7" s="58"/>
      <c r="P7" s="58"/>
      <c r="Q7" s="58"/>
      <c r="R7" s="58" t="s">
        <v>7</v>
      </c>
      <c r="S7" s="58"/>
      <c r="T7" s="58"/>
      <c r="U7" s="58"/>
      <c r="V7" s="58"/>
      <c r="W7" s="58"/>
      <c r="X7" s="58"/>
      <c r="Y7" s="58" t="s">
        <v>6</v>
      </c>
      <c r="Z7" s="58"/>
      <c r="AA7" s="58"/>
      <c r="AB7" s="58"/>
      <c r="AC7" s="58"/>
      <c r="AD7" s="58"/>
      <c r="AE7" s="58"/>
      <c r="AF7" s="58" t="s">
        <v>7</v>
      </c>
      <c r="AG7" s="58"/>
      <c r="AH7" s="58"/>
      <c r="AI7" s="58"/>
      <c r="AJ7" s="58"/>
      <c r="AK7" s="58"/>
      <c r="AL7" s="58"/>
      <c r="AM7" s="58" t="s">
        <v>6</v>
      </c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 t="s">
        <v>6</v>
      </c>
      <c r="BB7" s="58"/>
      <c r="BC7" s="58"/>
      <c r="BD7" s="58"/>
      <c r="BE7" s="58"/>
      <c r="BF7" s="58"/>
      <c r="BG7" s="58"/>
      <c r="BH7" s="58" t="s">
        <v>7</v>
      </c>
      <c r="BI7" s="58"/>
      <c r="BJ7" s="58"/>
      <c r="BK7" s="58"/>
      <c r="BL7" s="58"/>
      <c r="BM7" s="58"/>
      <c r="BN7" s="58"/>
    </row>
    <row r="8" spans="1:66" x14ac:dyDescent="0.3">
      <c r="A8" s="9"/>
      <c r="B8" s="9"/>
      <c r="C8" s="9"/>
      <c r="D8" s="9"/>
      <c r="E8" s="9"/>
      <c r="F8" s="9"/>
      <c r="G8" s="9"/>
      <c r="H8" s="9"/>
      <c r="I8" s="9"/>
      <c r="K8" s="1"/>
      <c r="L8" s="1"/>
      <c r="M8" s="1"/>
      <c r="N8" s="1"/>
      <c r="R8" s="1"/>
      <c r="S8" s="1"/>
      <c r="T8" s="1"/>
      <c r="Y8" s="1"/>
      <c r="Z8" s="1"/>
      <c r="AA8" s="1"/>
      <c r="AB8" s="1"/>
      <c r="AF8" s="1"/>
      <c r="AG8" s="1"/>
      <c r="AH8" s="1"/>
      <c r="AM8" s="1"/>
      <c r="AN8" s="1"/>
      <c r="AO8" s="1"/>
      <c r="AP8" s="1"/>
      <c r="AT8" s="1"/>
      <c r="AU8" s="1"/>
      <c r="AV8" s="1"/>
      <c r="BA8" s="1"/>
      <c r="BB8" s="1"/>
      <c r="BC8" s="1"/>
      <c r="BD8" s="1"/>
      <c r="BH8" s="1"/>
      <c r="BI8" s="1"/>
      <c r="BJ8" s="1"/>
    </row>
    <row r="9" spans="1:66" ht="14.4" customHeight="1" x14ac:dyDescent="0.3">
      <c r="A9" s="4" t="s">
        <v>8</v>
      </c>
      <c r="B9" s="7" t="s">
        <v>9</v>
      </c>
      <c r="C9" s="7"/>
      <c r="D9" s="7"/>
      <c r="E9" s="7"/>
      <c r="F9" s="7"/>
      <c r="G9" s="7"/>
      <c r="H9" s="7"/>
      <c r="I9" s="7"/>
      <c r="K9" s="4" t="s">
        <v>8</v>
      </c>
      <c r="L9" s="58" t="s">
        <v>9</v>
      </c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4" t="s">
        <v>8</v>
      </c>
      <c r="Z9" s="58" t="s">
        <v>9</v>
      </c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4" t="s">
        <v>8</v>
      </c>
      <c r="AN9" s="58" t="s">
        <v>9</v>
      </c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4" t="s">
        <v>8</v>
      </c>
      <c r="BB9" s="58" t="s">
        <v>9</v>
      </c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</row>
    <row r="10" spans="1:66" ht="14.4" customHeight="1" x14ac:dyDescent="0.3">
      <c r="A10" s="3">
        <v>1</v>
      </c>
      <c r="B10" s="9" t="s">
        <v>10</v>
      </c>
      <c r="C10" s="9"/>
      <c r="D10" s="9"/>
      <c r="E10" s="9"/>
      <c r="F10" s="9"/>
      <c r="G10" s="9"/>
      <c r="H10" s="9"/>
      <c r="I10" s="9"/>
      <c r="K10" s="3">
        <v>1</v>
      </c>
      <c r="L10" s="1" t="s">
        <v>10</v>
      </c>
      <c r="M10" s="1"/>
      <c r="N10" s="1"/>
      <c r="R10" s="1"/>
      <c r="S10" s="1"/>
      <c r="T10" s="1"/>
      <c r="Y10" s="3">
        <v>1</v>
      </c>
      <c r="Z10" s="1" t="s">
        <v>10</v>
      </c>
      <c r="AA10" s="1"/>
      <c r="AB10" s="1"/>
      <c r="AF10" s="1"/>
      <c r="AG10" s="1"/>
      <c r="AH10" s="1"/>
      <c r="AM10" s="3">
        <v>1</v>
      </c>
      <c r="AN10" s="1" t="s">
        <v>10</v>
      </c>
      <c r="AO10" s="1"/>
      <c r="AP10" s="1"/>
      <c r="AT10" s="1"/>
      <c r="AU10" s="1"/>
      <c r="AV10" s="1"/>
      <c r="BA10" s="3">
        <v>1</v>
      </c>
      <c r="BB10" s="1" t="s">
        <v>10</v>
      </c>
      <c r="BC10" s="1"/>
      <c r="BD10" s="1"/>
      <c r="BH10" s="1"/>
      <c r="BI10" s="1"/>
      <c r="BJ10" s="1"/>
    </row>
    <row r="11" spans="1:66" ht="14.4" customHeight="1" x14ac:dyDescent="0.3">
      <c r="A11" s="3">
        <v>2</v>
      </c>
      <c r="B11" s="9" t="s">
        <v>11</v>
      </c>
      <c r="C11" s="9"/>
      <c r="D11" s="9"/>
      <c r="E11" s="9"/>
      <c r="F11" s="9"/>
      <c r="G11" s="9"/>
      <c r="H11" s="9"/>
      <c r="I11" s="9"/>
      <c r="K11" s="3">
        <v>2</v>
      </c>
      <c r="L11" s="1" t="s">
        <v>11</v>
      </c>
      <c r="M11" s="1"/>
      <c r="N11" s="1"/>
      <c r="R11" s="1"/>
      <c r="S11" s="1"/>
      <c r="T11" s="1"/>
      <c r="Y11" s="3">
        <v>2</v>
      </c>
      <c r="Z11" s="1" t="s">
        <v>11</v>
      </c>
      <c r="AA11" s="1"/>
      <c r="AB11" s="1"/>
      <c r="AF11" s="1"/>
      <c r="AG11" s="1"/>
      <c r="AH11" s="1"/>
      <c r="AM11" s="3">
        <v>2</v>
      </c>
      <c r="AN11" s="1" t="s">
        <v>11</v>
      </c>
      <c r="AO11" s="1"/>
      <c r="AP11" s="1"/>
      <c r="AT11" s="1"/>
      <c r="AU11" s="1"/>
      <c r="AV11" s="1"/>
      <c r="BA11" s="3">
        <v>2</v>
      </c>
      <c r="BB11" s="1" t="s">
        <v>11</v>
      </c>
      <c r="BC11" s="1"/>
      <c r="BD11" s="1"/>
      <c r="BH11" s="1"/>
      <c r="BI11" s="1"/>
      <c r="BJ11" s="1"/>
    </row>
    <row r="12" spans="1:66" x14ac:dyDescent="0.3">
      <c r="A12" s="9"/>
      <c r="B12" s="9"/>
      <c r="C12" s="9"/>
      <c r="D12" s="9"/>
      <c r="E12" s="9"/>
      <c r="F12" s="9"/>
      <c r="G12" s="9"/>
      <c r="H12" s="9"/>
      <c r="I12" s="9"/>
      <c r="K12" s="1"/>
      <c r="L12" s="1"/>
      <c r="M12" s="1"/>
      <c r="N12" s="1"/>
      <c r="R12" s="1"/>
      <c r="S12" s="1"/>
      <c r="T12" s="1"/>
      <c r="Y12" s="1"/>
      <c r="Z12" s="1"/>
      <c r="AA12" s="1"/>
      <c r="AB12" s="1"/>
      <c r="AF12" s="1"/>
      <c r="AG12" s="1"/>
      <c r="AH12" s="1"/>
      <c r="AM12" s="1"/>
      <c r="AN12" s="1"/>
      <c r="AO12" s="1"/>
      <c r="AP12" s="1"/>
      <c r="AT12" s="1"/>
      <c r="AU12" s="1"/>
      <c r="AV12" s="1"/>
      <c r="BA12" s="1"/>
      <c r="BB12" s="1"/>
      <c r="BC12" s="1"/>
      <c r="BD12" s="1"/>
      <c r="BH12" s="1"/>
      <c r="BI12" s="1"/>
      <c r="BJ12" s="1"/>
    </row>
    <row r="13" spans="1:66" ht="14.4" customHeight="1" x14ac:dyDescent="0.3">
      <c r="A13" s="7" t="s">
        <v>12</v>
      </c>
      <c r="B13" s="7"/>
      <c r="C13" s="7"/>
      <c r="D13" s="7"/>
      <c r="E13" s="7"/>
      <c r="F13" s="7"/>
      <c r="G13" s="7"/>
      <c r="H13" s="7"/>
      <c r="I13" s="7"/>
      <c r="K13" s="2" t="s">
        <v>12</v>
      </c>
      <c r="L13" s="2"/>
      <c r="M13" s="2"/>
      <c r="N13" s="2"/>
      <c r="R13" s="2"/>
      <c r="S13" s="2"/>
      <c r="T13" s="2"/>
      <c r="Y13" s="2" t="s">
        <v>12</v>
      </c>
      <c r="Z13" s="2"/>
      <c r="AA13" s="2"/>
      <c r="AB13" s="2"/>
      <c r="AF13" s="2"/>
      <c r="AG13" s="2"/>
      <c r="AH13" s="2"/>
      <c r="AM13" s="2" t="s">
        <v>12</v>
      </c>
      <c r="AN13" s="2"/>
      <c r="AO13" s="2"/>
      <c r="AP13" s="2"/>
      <c r="AT13" s="2"/>
      <c r="AU13" s="2"/>
      <c r="AV13" s="2"/>
      <c r="BA13" s="2" t="s">
        <v>12</v>
      </c>
      <c r="BB13" s="2"/>
      <c r="BC13" s="2"/>
      <c r="BD13" s="2"/>
      <c r="BH13" s="2"/>
      <c r="BI13" s="2"/>
      <c r="BJ13" s="2"/>
    </row>
    <row r="14" spans="1:66" ht="14.4" customHeight="1" x14ac:dyDescent="0.3">
      <c r="A14" s="9" t="s">
        <v>13</v>
      </c>
      <c r="B14" s="9"/>
      <c r="C14" s="9"/>
      <c r="D14" s="9"/>
      <c r="E14" s="9" t="s">
        <v>14</v>
      </c>
      <c r="F14" s="9"/>
      <c r="G14" s="9"/>
      <c r="H14" s="9"/>
      <c r="I14" s="9"/>
      <c r="K14" s="59" t="s">
        <v>13</v>
      </c>
      <c r="L14" s="59"/>
      <c r="M14" s="59"/>
      <c r="N14" s="59"/>
      <c r="O14" s="59"/>
      <c r="P14" s="59"/>
      <c r="Q14" s="59"/>
      <c r="R14" s="59" t="s">
        <v>14</v>
      </c>
      <c r="S14" s="59"/>
      <c r="T14" s="59"/>
      <c r="U14" s="59"/>
      <c r="V14" s="59"/>
      <c r="W14" s="59"/>
      <c r="X14" s="59"/>
      <c r="Y14" s="59" t="s">
        <v>13</v>
      </c>
      <c r="Z14" s="59"/>
      <c r="AA14" s="59"/>
      <c r="AB14" s="59"/>
      <c r="AC14" s="59"/>
      <c r="AD14" s="59"/>
      <c r="AE14" s="59"/>
      <c r="AF14" s="59" t="s">
        <v>14</v>
      </c>
      <c r="AG14" s="59"/>
      <c r="AH14" s="59"/>
      <c r="AI14" s="59"/>
      <c r="AJ14" s="59"/>
      <c r="AK14" s="59"/>
      <c r="AL14" s="59"/>
      <c r="AM14" s="59" t="s">
        <v>13</v>
      </c>
      <c r="AN14" s="59"/>
      <c r="AO14" s="59"/>
      <c r="AP14" s="59"/>
      <c r="AQ14" s="59"/>
      <c r="AR14" s="59"/>
      <c r="AS14" s="59"/>
      <c r="AT14" s="59" t="s">
        <v>14</v>
      </c>
      <c r="AU14" s="59"/>
      <c r="AV14" s="59"/>
      <c r="AW14" s="59"/>
      <c r="AX14" s="59"/>
      <c r="AY14" s="59"/>
      <c r="AZ14" s="59"/>
      <c r="BA14" s="59" t="s">
        <v>13</v>
      </c>
      <c r="BB14" s="59"/>
      <c r="BC14" s="59"/>
      <c r="BD14" s="59"/>
      <c r="BE14" s="59"/>
      <c r="BF14" s="59"/>
      <c r="BG14" s="59"/>
      <c r="BH14" s="59" t="s">
        <v>14</v>
      </c>
      <c r="BI14" s="59"/>
      <c r="BJ14" s="59"/>
      <c r="BK14" s="59"/>
      <c r="BL14" s="59"/>
      <c r="BM14" s="59"/>
      <c r="BN14" s="59"/>
    </row>
    <row r="15" spans="1:66" ht="14.4" customHeight="1" x14ac:dyDescent="0.3">
      <c r="A15" s="3" t="s">
        <v>15</v>
      </c>
      <c r="B15" s="9" t="s">
        <v>16</v>
      </c>
      <c r="C15" s="9"/>
      <c r="D15" s="9"/>
      <c r="E15" s="3" t="s">
        <v>15</v>
      </c>
      <c r="F15" s="3" t="s">
        <v>17</v>
      </c>
      <c r="G15" s="9" t="s">
        <v>16</v>
      </c>
      <c r="H15" s="9"/>
      <c r="I15" s="9"/>
      <c r="K15" s="3" t="s">
        <v>15</v>
      </c>
      <c r="L15" s="59" t="s">
        <v>16</v>
      </c>
      <c r="M15" s="59"/>
      <c r="N15" s="59"/>
      <c r="O15" s="59"/>
      <c r="P15" s="59"/>
      <c r="Q15" s="59"/>
      <c r="R15" s="3" t="s">
        <v>15</v>
      </c>
      <c r="S15" s="3" t="s">
        <v>17</v>
      </c>
      <c r="T15" s="59" t="s">
        <v>16</v>
      </c>
      <c r="U15" s="59"/>
      <c r="V15" s="59"/>
      <c r="W15" s="59"/>
      <c r="X15" s="59"/>
      <c r="Y15" s="3" t="s">
        <v>15</v>
      </c>
      <c r="Z15" s="59" t="s">
        <v>16</v>
      </c>
      <c r="AA15" s="59"/>
      <c r="AB15" s="59"/>
      <c r="AC15" s="59"/>
      <c r="AD15" s="59"/>
      <c r="AE15" s="59"/>
      <c r="AF15" s="3" t="s">
        <v>15</v>
      </c>
      <c r="AG15" s="3" t="s">
        <v>17</v>
      </c>
      <c r="AH15" s="59" t="s">
        <v>16</v>
      </c>
      <c r="AI15" s="59"/>
      <c r="AJ15" s="59"/>
      <c r="AK15" s="59"/>
      <c r="AL15" s="59"/>
      <c r="AM15" s="3" t="s">
        <v>15</v>
      </c>
      <c r="AN15" s="59" t="s">
        <v>16</v>
      </c>
      <c r="AO15" s="59"/>
      <c r="AP15" s="59"/>
      <c r="AQ15" s="59"/>
      <c r="AR15" s="59"/>
      <c r="AS15" s="59"/>
      <c r="AT15" s="3" t="s">
        <v>15</v>
      </c>
      <c r="AU15" s="3" t="s">
        <v>17</v>
      </c>
      <c r="AV15" s="59" t="s">
        <v>16</v>
      </c>
      <c r="AW15" s="59"/>
      <c r="AX15" s="59"/>
      <c r="AY15" s="59"/>
      <c r="AZ15" s="59"/>
      <c r="BA15" s="3" t="s">
        <v>15</v>
      </c>
      <c r="BB15" s="59" t="s">
        <v>16</v>
      </c>
      <c r="BC15" s="59"/>
      <c r="BD15" s="59"/>
      <c r="BE15" s="59"/>
      <c r="BF15" s="59"/>
      <c r="BG15" s="59"/>
      <c r="BH15" s="3" t="s">
        <v>15</v>
      </c>
      <c r="BI15" s="3" t="s">
        <v>17</v>
      </c>
      <c r="BJ15" s="59" t="s">
        <v>16</v>
      </c>
      <c r="BK15" s="59"/>
      <c r="BL15" s="59"/>
      <c r="BM15" s="59"/>
      <c r="BN15" s="59"/>
    </row>
    <row r="16" spans="1:66" ht="14.4" customHeight="1" x14ac:dyDescent="0.3">
      <c r="A16" s="10" t="s">
        <v>17</v>
      </c>
      <c r="B16" s="11" t="s">
        <v>18</v>
      </c>
      <c r="C16" s="11"/>
      <c r="D16" s="11"/>
      <c r="E16" s="10" t="s">
        <v>19</v>
      </c>
      <c r="F16" s="10" t="s">
        <v>20</v>
      </c>
      <c r="G16" s="11" t="s">
        <v>18</v>
      </c>
      <c r="H16" s="11"/>
      <c r="I16" s="11"/>
      <c r="K16" s="5" t="s">
        <v>17</v>
      </c>
      <c r="L16" s="60" t="s">
        <v>18</v>
      </c>
      <c r="M16" s="60"/>
      <c r="N16" s="60"/>
      <c r="O16" s="60"/>
      <c r="P16" s="60"/>
      <c r="Q16" s="60"/>
      <c r="R16" s="5" t="s">
        <v>19</v>
      </c>
      <c r="S16" s="5" t="s">
        <v>20</v>
      </c>
      <c r="T16" s="59" t="s">
        <v>18</v>
      </c>
      <c r="U16" s="59"/>
      <c r="V16" s="59"/>
      <c r="W16" s="59"/>
      <c r="X16" s="59"/>
      <c r="Y16" s="5" t="s">
        <v>17</v>
      </c>
      <c r="Z16" s="60" t="s">
        <v>18</v>
      </c>
      <c r="AA16" s="60"/>
      <c r="AB16" s="60"/>
      <c r="AC16" s="60"/>
      <c r="AD16" s="60"/>
      <c r="AE16" s="60"/>
      <c r="AF16" s="5" t="s">
        <v>19</v>
      </c>
      <c r="AG16" s="5" t="s">
        <v>20</v>
      </c>
      <c r="AH16" s="59" t="s">
        <v>18</v>
      </c>
      <c r="AI16" s="59"/>
      <c r="AJ16" s="59"/>
      <c r="AK16" s="59"/>
      <c r="AL16" s="59"/>
      <c r="AM16" s="5" t="s">
        <v>17</v>
      </c>
      <c r="AN16" s="60" t="s">
        <v>18</v>
      </c>
      <c r="AO16" s="60"/>
      <c r="AP16" s="60"/>
      <c r="AQ16" s="60"/>
      <c r="AR16" s="60"/>
      <c r="AS16" s="60"/>
      <c r="AT16" s="5" t="s">
        <v>19</v>
      </c>
      <c r="AU16" s="5" t="s">
        <v>20</v>
      </c>
      <c r="AV16" s="59" t="s">
        <v>18</v>
      </c>
      <c r="AW16" s="59"/>
      <c r="AX16" s="59"/>
      <c r="AY16" s="59"/>
      <c r="AZ16" s="59"/>
      <c r="BA16" s="5" t="s">
        <v>17</v>
      </c>
      <c r="BB16" s="60" t="s">
        <v>18</v>
      </c>
      <c r="BC16" s="60"/>
      <c r="BD16" s="60"/>
      <c r="BE16" s="60"/>
      <c r="BF16" s="60"/>
      <c r="BG16" s="60"/>
      <c r="BH16" s="5" t="s">
        <v>19</v>
      </c>
      <c r="BI16" s="5" t="s">
        <v>20</v>
      </c>
      <c r="BJ16" s="59" t="s">
        <v>18</v>
      </c>
      <c r="BK16" s="59"/>
      <c r="BL16" s="59"/>
      <c r="BM16" s="59"/>
      <c r="BN16" s="59"/>
    </row>
    <row r="17" spans="1:66" ht="14.4" customHeight="1" x14ac:dyDescent="0.3">
      <c r="A17" s="10"/>
      <c r="B17" s="11"/>
      <c r="C17" s="11"/>
      <c r="D17" s="11"/>
      <c r="E17" s="10"/>
      <c r="F17" s="10"/>
      <c r="G17" s="9" t="s">
        <v>21</v>
      </c>
      <c r="H17" s="9"/>
      <c r="I17" s="9"/>
      <c r="K17" s="6"/>
      <c r="L17" s="6"/>
      <c r="M17" s="6"/>
      <c r="N17" s="6"/>
      <c r="R17" s="6"/>
      <c r="S17" s="6"/>
      <c r="T17" s="59" t="s">
        <v>21</v>
      </c>
      <c r="U17" s="59"/>
      <c r="V17" s="59"/>
      <c r="W17" s="59"/>
      <c r="X17" s="59"/>
      <c r="Y17" s="6"/>
      <c r="Z17" s="6"/>
      <c r="AA17" s="6"/>
      <c r="AB17" s="6"/>
      <c r="AF17" s="6"/>
      <c r="AG17" s="6"/>
      <c r="AH17" s="59" t="s">
        <v>21</v>
      </c>
      <c r="AI17" s="59"/>
      <c r="AJ17" s="59"/>
      <c r="AK17" s="59"/>
      <c r="AL17" s="59"/>
      <c r="AM17" s="6"/>
      <c r="AN17" s="6"/>
      <c r="AO17" s="6"/>
      <c r="AP17" s="6"/>
      <c r="AT17" s="6"/>
      <c r="AU17" s="6"/>
      <c r="AV17" s="59" t="s">
        <v>21</v>
      </c>
      <c r="AW17" s="59"/>
      <c r="AX17" s="59"/>
      <c r="AY17" s="59"/>
      <c r="AZ17" s="59"/>
      <c r="BA17" s="6"/>
      <c r="BB17" s="6"/>
      <c r="BC17" s="6"/>
      <c r="BD17" s="6"/>
      <c r="BH17" s="6"/>
      <c r="BI17" s="6"/>
      <c r="BJ17" s="59" t="s">
        <v>21</v>
      </c>
      <c r="BK17" s="59"/>
      <c r="BL17" s="59"/>
      <c r="BM17" s="59"/>
      <c r="BN17" s="59"/>
    </row>
    <row r="18" spans="1:66" ht="14.4" customHeight="1" x14ac:dyDescent="0.3">
      <c r="A18" s="10"/>
      <c r="B18" s="11"/>
      <c r="C18" s="11"/>
      <c r="D18" s="11"/>
      <c r="E18" s="10"/>
      <c r="F18" s="10"/>
      <c r="G18" s="9" t="s">
        <v>22</v>
      </c>
      <c r="H18" s="9"/>
      <c r="I18" s="9"/>
      <c r="K18" s="6"/>
      <c r="L18" s="6"/>
      <c r="M18" s="6"/>
      <c r="N18" s="6"/>
      <c r="R18" s="6"/>
      <c r="S18" s="6"/>
      <c r="T18" s="59" t="s">
        <v>22</v>
      </c>
      <c r="U18" s="59"/>
      <c r="V18" s="59"/>
      <c r="W18" s="59"/>
      <c r="X18" s="59"/>
      <c r="Y18" s="6"/>
      <c r="Z18" s="6"/>
      <c r="AA18" s="6"/>
      <c r="AB18" s="6"/>
      <c r="AF18" s="6"/>
      <c r="AG18" s="6"/>
      <c r="AH18" s="59" t="s">
        <v>22</v>
      </c>
      <c r="AI18" s="59"/>
      <c r="AJ18" s="59"/>
      <c r="AK18" s="59"/>
      <c r="AL18" s="59"/>
      <c r="AM18" s="6"/>
      <c r="AN18" s="6"/>
      <c r="AO18" s="6"/>
      <c r="AP18" s="6"/>
      <c r="AT18" s="6"/>
      <c r="AU18" s="6"/>
      <c r="AV18" s="59" t="s">
        <v>22</v>
      </c>
      <c r="AW18" s="59"/>
      <c r="AX18" s="59"/>
      <c r="AY18" s="59"/>
      <c r="AZ18" s="59"/>
      <c r="BA18" s="6"/>
      <c r="BB18" s="6"/>
      <c r="BC18" s="6"/>
      <c r="BD18" s="6"/>
      <c r="BH18" s="6"/>
      <c r="BI18" s="6"/>
      <c r="BJ18" s="59" t="s">
        <v>22</v>
      </c>
      <c r="BK18" s="59"/>
      <c r="BL18" s="59"/>
      <c r="BM18" s="59"/>
      <c r="BN18" s="59"/>
    </row>
    <row r="19" spans="1:66" x14ac:dyDescent="0.3">
      <c r="A19" s="9"/>
      <c r="B19" s="9"/>
      <c r="C19" s="9"/>
      <c r="D19" s="9"/>
      <c r="E19" s="9"/>
      <c r="F19" s="9"/>
      <c r="G19" s="9"/>
      <c r="H19" s="9"/>
      <c r="I19" s="9"/>
    </row>
    <row r="20" spans="1:66" ht="14.4" customHeight="1" x14ac:dyDescent="0.3">
      <c r="A20" s="18" t="s">
        <v>23</v>
      </c>
      <c r="B20" s="20" t="s">
        <v>24</v>
      </c>
      <c r="C20" s="22" t="s">
        <v>25</v>
      </c>
      <c r="D20" s="18" t="s">
        <v>362</v>
      </c>
      <c r="E20" s="24" t="s">
        <v>26</v>
      </c>
      <c r="F20" s="25"/>
      <c r="G20" s="24" t="s">
        <v>28</v>
      </c>
      <c r="H20" s="25"/>
      <c r="I20" s="24" t="s">
        <v>30</v>
      </c>
      <c r="J20" s="25"/>
      <c r="K20" s="24" t="s">
        <v>32</v>
      </c>
      <c r="L20" s="25"/>
      <c r="M20" s="24" t="s">
        <v>34</v>
      </c>
      <c r="N20" s="25"/>
      <c r="O20" s="24" t="s">
        <v>36</v>
      </c>
      <c r="P20" s="25"/>
      <c r="Q20" s="24" t="s">
        <v>38</v>
      </c>
      <c r="R20" s="25"/>
      <c r="S20" s="24" t="s">
        <v>40</v>
      </c>
      <c r="T20" s="25"/>
      <c r="U20" s="24" t="s">
        <v>42</v>
      </c>
      <c r="V20" s="25"/>
      <c r="W20" s="24" t="s">
        <v>44</v>
      </c>
      <c r="X20" s="25"/>
      <c r="Y20" s="24" t="s">
        <v>46</v>
      </c>
      <c r="Z20" s="25"/>
      <c r="AA20" s="24" t="s">
        <v>48</v>
      </c>
      <c r="AB20" s="25"/>
      <c r="AC20" s="24" t="s">
        <v>50</v>
      </c>
      <c r="AD20" s="25"/>
      <c r="AE20" s="24" t="s">
        <v>52</v>
      </c>
      <c r="AF20" s="25"/>
      <c r="AG20" s="24" t="s">
        <v>54</v>
      </c>
      <c r="AH20" s="25"/>
      <c r="AI20" s="24" t="s">
        <v>56</v>
      </c>
      <c r="AJ20" s="25"/>
      <c r="AK20" s="24" t="s">
        <v>58</v>
      </c>
      <c r="AL20" s="25"/>
      <c r="AM20" s="24" t="s">
        <v>60</v>
      </c>
      <c r="AN20" s="25"/>
      <c r="AO20" s="24" t="s">
        <v>62</v>
      </c>
      <c r="AP20" s="25"/>
      <c r="AQ20" s="24" t="s">
        <v>64</v>
      </c>
      <c r="AR20" s="25"/>
      <c r="AS20" s="24" t="s">
        <v>66</v>
      </c>
      <c r="AT20" s="25"/>
      <c r="AU20" s="24" t="s">
        <v>68</v>
      </c>
      <c r="AV20" s="25"/>
      <c r="AW20" s="24" t="s">
        <v>70</v>
      </c>
      <c r="AX20" s="25"/>
      <c r="AY20" s="24" t="s">
        <v>72</v>
      </c>
      <c r="AZ20" s="25"/>
      <c r="BA20" s="24" t="s">
        <v>74</v>
      </c>
      <c r="BB20" s="25"/>
      <c r="BC20" s="24" t="s">
        <v>76</v>
      </c>
      <c r="BD20" s="25"/>
      <c r="BE20" s="24" t="s">
        <v>78</v>
      </c>
      <c r="BF20" s="25"/>
      <c r="BG20" s="24" t="s">
        <v>80</v>
      </c>
      <c r="BH20" s="25"/>
      <c r="BI20" s="24" t="s">
        <v>82</v>
      </c>
      <c r="BJ20" s="25"/>
      <c r="BK20" s="24" t="s">
        <v>84</v>
      </c>
      <c r="BL20" s="25"/>
    </row>
    <row r="21" spans="1:66" ht="14.4" customHeight="1" x14ac:dyDescent="0.3">
      <c r="A21" s="19"/>
      <c r="B21" s="21"/>
      <c r="C21" s="23"/>
      <c r="D21" s="19"/>
      <c r="E21" s="26" t="s">
        <v>27</v>
      </c>
      <c r="F21" s="27"/>
      <c r="G21" s="26" t="s">
        <v>29</v>
      </c>
      <c r="H21" s="27"/>
      <c r="I21" s="26" t="s">
        <v>31</v>
      </c>
      <c r="J21" s="27"/>
      <c r="K21" s="26" t="s">
        <v>33</v>
      </c>
      <c r="L21" s="27"/>
      <c r="M21" s="26" t="s">
        <v>35</v>
      </c>
      <c r="N21" s="27"/>
      <c r="O21" s="26" t="s">
        <v>37</v>
      </c>
      <c r="P21" s="27"/>
      <c r="Q21" s="26" t="s">
        <v>39</v>
      </c>
      <c r="R21" s="27"/>
      <c r="S21" s="26" t="s">
        <v>41</v>
      </c>
      <c r="T21" s="27"/>
      <c r="U21" s="26" t="s">
        <v>43</v>
      </c>
      <c r="V21" s="27"/>
      <c r="W21" s="26" t="s">
        <v>45</v>
      </c>
      <c r="X21" s="27"/>
      <c r="Y21" s="26" t="s">
        <v>47</v>
      </c>
      <c r="Z21" s="27"/>
      <c r="AA21" s="26" t="s">
        <v>49</v>
      </c>
      <c r="AB21" s="27"/>
      <c r="AC21" s="26" t="s">
        <v>51</v>
      </c>
      <c r="AD21" s="27"/>
      <c r="AE21" s="26" t="s">
        <v>53</v>
      </c>
      <c r="AF21" s="27"/>
      <c r="AG21" s="26" t="s">
        <v>55</v>
      </c>
      <c r="AH21" s="27"/>
      <c r="AI21" s="26" t="s">
        <v>57</v>
      </c>
      <c r="AJ21" s="27"/>
      <c r="AK21" s="26" t="s">
        <v>59</v>
      </c>
      <c r="AL21" s="27"/>
      <c r="AM21" s="26" t="s">
        <v>61</v>
      </c>
      <c r="AN21" s="27"/>
      <c r="AO21" s="26" t="s">
        <v>63</v>
      </c>
      <c r="AP21" s="27"/>
      <c r="AQ21" s="26" t="s">
        <v>65</v>
      </c>
      <c r="AR21" s="27"/>
      <c r="AS21" s="26" t="s">
        <v>67</v>
      </c>
      <c r="AT21" s="27"/>
      <c r="AU21" s="26" t="s">
        <v>69</v>
      </c>
      <c r="AV21" s="27"/>
      <c r="AW21" s="26" t="s">
        <v>71</v>
      </c>
      <c r="AX21" s="27"/>
      <c r="AY21" s="26" t="s">
        <v>73</v>
      </c>
      <c r="AZ21" s="27"/>
      <c r="BA21" s="26" t="s">
        <v>75</v>
      </c>
      <c r="BB21" s="27"/>
      <c r="BC21" s="26" t="s">
        <v>77</v>
      </c>
      <c r="BD21" s="27"/>
      <c r="BE21" s="26" t="s">
        <v>79</v>
      </c>
      <c r="BF21" s="27"/>
      <c r="BG21" s="26" t="s">
        <v>81</v>
      </c>
      <c r="BH21" s="27"/>
      <c r="BI21" s="26" t="s">
        <v>83</v>
      </c>
      <c r="BJ21" s="27"/>
      <c r="BK21" s="26" t="s">
        <v>85</v>
      </c>
      <c r="BL21" s="27"/>
    </row>
    <row r="22" spans="1:66" x14ac:dyDescent="0.3">
      <c r="A22" s="28" t="str">
        <f>"01"</f>
        <v>01</v>
      </c>
      <c r="B22" s="30" t="s">
        <v>86</v>
      </c>
      <c r="C22" s="32">
        <v>375011.7</v>
      </c>
      <c r="D22" s="12">
        <v>2.3334000000000001E-2</v>
      </c>
      <c r="E22" s="13"/>
      <c r="F22" s="13"/>
      <c r="G22" s="13"/>
      <c r="H22" s="13"/>
      <c r="I22" s="13" t="s">
        <v>87</v>
      </c>
      <c r="J22" s="13" t="s">
        <v>88</v>
      </c>
      <c r="K22" s="13"/>
      <c r="L22" s="13"/>
      <c r="M22" s="13"/>
      <c r="N22" s="13"/>
      <c r="O22" s="13" t="s">
        <v>89</v>
      </c>
      <c r="P22" s="13" t="s">
        <v>90</v>
      </c>
      <c r="Q22" s="13" t="s">
        <v>91</v>
      </c>
      <c r="R22" s="13" t="s">
        <v>92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66" x14ac:dyDescent="0.3">
      <c r="A23" s="29"/>
      <c r="B23" s="31"/>
      <c r="C23" s="33"/>
      <c r="D23" s="12">
        <v>2.9791999999999999E-2</v>
      </c>
      <c r="E23" s="13"/>
      <c r="F23" s="13"/>
      <c r="G23" s="13"/>
      <c r="H23" s="13"/>
      <c r="I23" s="13" t="s">
        <v>93</v>
      </c>
      <c r="J23" s="14">
        <v>126566.45</v>
      </c>
      <c r="K23" s="13"/>
      <c r="L23" s="13"/>
      <c r="M23" s="13"/>
      <c r="N23" s="13"/>
      <c r="O23" s="13" t="s">
        <v>94</v>
      </c>
      <c r="P23" s="14">
        <v>189755.92</v>
      </c>
      <c r="Q23" s="13" t="s">
        <v>95</v>
      </c>
      <c r="R23" s="14">
        <v>58689.33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spans="1:66" x14ac:dyDescent="0.3">
      <c r="A24" s="34" t="str">
        <f>"02"</f>
        <v>02</v>
      </c>
      <c r="B24" s="36" t="s">
        <v>96</v>
      </c>
      <c r="C24" s="38">
        <v>1243116.46</v>
      </c>
      <c r="D24" s="15">
        <v>7.7351000000000003E-2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 t="s">
        <v>97</v>
      </c>
      <c r="R24" s="16" t="s">
        <v>98</v>
      </c>
      <c r="S24" s="16" t="s">
        <v>99</v>
      </c>
      <c r="T24" s="16" t="s">
        <v>100</v>
      </c>
      <c r="U24" s="16" t="s">
        <v>99</v>
      </c>
      <c r="V24" s="16" t="s">
        <v>100</v>
      </c>
      <c r="W24" s="16" t="s">
        <v>99</v>
      </c>
      <c r="X24" s="16" t="s">
        <v>100</v>
      </c>
      <c r="Y24" s="16" t="s">
        <v>99</v>
      </c>
      <c r="Z24" s="16" t="s">
        <v>100</v>
      </c>
      <c r="AA24" s="16" t="s">
        <v>99</v>
      </c>
      <c r="AB24" s="16" t="s">
        <v>100</v>
      </c>
      <c r="AC24" s="16" t="s">
        <v>99</v>
      </c>
      <c r="AD24" s="16" t="s">
        <v>100</v>
      </c>
      <c r="AE24" s="16" t="s">
        <v>99</v>
      </c>
      <c r="AF24" s="16" t="s">
        <v>100</v>
      </c>
      <c r="AG24" s="16" t="s">
        <v>99</v>
      </c>
      <c r="AH24" s="16" t="s">
        <v>100</v>
      </c>
      <c r="AI24" s="16" t="s">
        <v>99</v>
      </c>
      <c r="AJ24" s="16" t="s">
        <v>100</v>
      </c>
      <c r="AK24" s="16" t="s">
        <v>99</v>
      </c>
      <c r="AL24" s="16" t="s">
        <v>100</v>
      </c>
      <c r="AM24" s="16" t="s">
        <v>99</v>
      </c>
      <c r="AN24" s="16" t="s">
        <v>100</v>
      </c>
      <c r="AO24" s="16" t="s">
        <v>99</v>
      </c>
      <c r="AP24" s="16" t="s">
        <v>100</v>
      </c>
      <c r="AQ24" s="16" t="s">
        <v>99</v>
      </c>
      <c r="AR24" s="16" t="s">
        <v>100</v>
      </c>
      <c r="AS24" s="16" t="s">
        <v>99</v>
      </c>
      <c r="AT24" s="16" t="s">
        <v>100</v>
      </c>
      <c r="AU24" s="16" t="s">
        <v>99</v>
      </c>
      <c r="AV24" s="16" t="s">
        <v>100</v>
      </c>
      <c r="AW24" s="16" t="s">
        <v>99</v>
      </c>
      <c r="AX24" s="16" t="s">
        <v>100</v>
      </c>
      <c r="AY24" s="16" t="s">
        <v>99</v>
      </c>
      <c r="AZ24" s="16" t="s">
        <v>100</v>
      </c>
      <c r="BA24" s="16" t="s">
        <v>99</v>
      </c>
      <c r="BB24" s="16" t="s">
        <v>100</v>
      </c>
      <c r="BC24" s="16" t="s">
        <v>99</v>
      </c>
      <c r="BD24" s="16" t="s">
        <v>100</v>
      </c>
      <c r="BE24" s="16" t="s">
        <v>99</v>
      </c>
      <c r="BF24" s="16" t="s">
        <v>100</v>
      </c>
      <c r="BG24" s="16" t="s">
        <v>99</v>
      </c>
      <c r="BH24" s="16" t="s">
        <v>100</v>
      </c>
      <c r="BI24" s="16" t="s">
        <v>99</v>
      </c>
      <c r="BJ24" s="16" t="s">
        <v>100</v>
      </c>
      <c r="BK24" s="16" t="s">
        <v>99</v>
      </c>
      <c r="BL24" s="16" t="s">
        <v>100</v>
      </c>
    </row>
    <row r="25" spans="1:66" x14ac:dyDescent="0.3">
      <c r="A25" s="35"/>
      <c r="B25" s="37"/>
      <c r="C25" s="39"/>
      <c r="D25" s="15">
        <v>9.8756999999999998E-2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 t="s">
        <v>101</v>
      </c>
      <c r="R25" s="17">
        <v>914312.16</v>
      </c>
      <c r="S25" s="16" t="s">
        <v>102</v>
      </c>
      <c r="T25" s="17">
        <v>14295.84</v>
      </c>
      <c r="U25" s="16" t="s">
        <v>102</v>
      </c>
      <c r="V25" s="17">
        <v>14295.84</v>
      </c>
      <c r="W25" s="16" t="s">
        <v>102</v>
      </c>
      <c r="X25" s="17">
        <v>14295.84</v>
      </c>
      <c r="Y25" s="16" t="s">
        <v>102</v>
      </c>
      <c r="Z25" s="17">
        <v>14295.84</v>
      </c>
      <c r="AA25" s="16" t="s">
        <v>102</v>
      </c>
      <c r="AB25" s="17">
        <v>14295.84</v>
      </c>
      <c r="AC25" s="16" t="s">
        <v>102</v>
      </c>
      <c r="AD25" s="17">
        <v>14295.84</v>
      </c>
      <c r="AE25" s="16" t="s">
        <v>102</v>
      </c>
      <c r="AF25" s="17">
        <v>14295.84</v>
      </c>
      <c r="AG25" s="16" t="s">
        <v>102</v>
      </c>
      <c r="AH25" s="17">
        <v>14295.84</v>
      </c>
      <c r="AI25" s="16" t="s">
        <v>102</v>
      </c>
      <c r="AJ25" s="17">
        <v>14295.84</v>
      </c>
      <c r="AK25" s="16" t="s">
        <v>102</v>
      </c>
      <c r="AL25" s="17">
        <v>14295.84</v>
      </c>
      <c r="AM25" s="16" t="s">
        <v>102</v>
      </c>
      <c r="AN25" s="17">
        <v>14295.84</v>
      </c>
      <c r="AO25" s="16" t="s">
        <v>102</v>
      </c>
      <c r="AP25" s="17">
        <v>14295.84</v>
      </c>
      <c r="AQ25" s="16" t="s">
        <v>102</v>
      </c>
      <c r="AR25" s="17">
        <v>14295.84</v>
      </c>
      <c r="AS25" s="16" t="s">
        <v>102</v>
      </c>
      <c r="AT25" s="17">
        <v>14295.84</v>
      </c>
      <c r="AU25" s="16" t="s">
        <v>102</v>
      </c>
      <c r="AV25" s="17">
        <v>14295.84</v>
      </c>
      <c r="AW25" s="16" t="s">
        <v>102</v>
      </c>
      <c r="AX25" s="17">
        <v>14295.84</v>
      </c>
      <c r="AY25" s="16" t="s">
        <v>102</v>
      </c>
      <c r="AZ25" s="17">
        <v>14295.84</v>
      </c>
      <c r="BA25" s="16" t="s">
        <v>102</v>
      </c>
      <c r="BB25" s="17">
        <v>14295.84</v>
      </c>
      <c r="BC25" s="16" t="s">
        <v>102</v>
      </c>
      <c r="BD25" s="17">
        <v>14295.84</v>
      </c>
      <c r="BE25" s="16" t="s">
        <v>102</v>
      </c>
      <c r="BF25" s="17">
        <v>14295.84</v>
      </c>
      <c r="BG25" s="16" t="s">
        <v>102</v>
      </c>
      <c r="BH25" s="17">
        <v>14295.84</v>
      </c>
      <c r="BI25" s="16" t="s">
        <v>102</v>
      </c>
      <c r="BJ25" s="17">
        <v>14295.84</v>
      </c>
      <c r="BK25" s="16" t="s">
        <v>102</v>
      </c>
      <c r="BL25" s="17">
        <v>14295.82</v>
      </c>
    </row>
    <row r="26" spans="1:66" x14ac:dyDescent="0.3">
      <c r="A26" s="28" t="str">
        <f>"03"</f>
        <v>03</v>
      </c>
      <c r="B26" s="30" t="s">
        <v>103</v>
      </c>
      <c r="C26" s="32">
        <v>451601.02</v>
      </c>
      <c r="D26" s="12">
        <v>2.81E-2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 t="s">
        <v>104</v>
      </c>
      <c r="T26" s="13" t="s">
        <v>105</v>
      </c>
      <c r="U26" s="13" t="s">
        <v>106</v>
      </c>
      <c r="V26" s="13" t="s">
        <v>107</v>
      </c>
      <c r="W26" s="13" t="s">
        <v>108</v>
      </c>
      <c r="X26" s="13" t="s">
        <v>109</v>
      </c>
      <c r="Y26" s="13" t="s">
        <v>110</v>
      </c>
      <c r="Z26" s="13" t="s">
        <v>111</v>
      </c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66" x14ac:dyDescent="0.3">
      <c r="A27" s="29"/>
      <c r="B27" s="31"/>
      <c r="C27" s="33"/>
      <c r="D27" s="12">
        <v>3.5875999999999998E-2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 t="s">
        <v>112</v>
      </c>
      <c r="T27" s="14">
        <v>177479.2</v>
      </c>
      <c r="U27" s="13" t="s">
        <v>113</v>
      </c>
      <c r="V27" s="14">
        <v>209768.67</v>
      </c>
      <c r="W27" s="13" t="s">
        <v>114</v>
      </c>
      <c r="X27" s="14">
        <v>32063.67</v>
      </c>
      <c r="Y27" s="13" t="s">
        <v>115</v>
      </c>
      <c r="Z27" s="14">
        <v>32289.48</v>
      </c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66" x14ac:dyDescent="0.3">
      <c r="A28" s="34" t="str">
        <f>"04"</f>
        <v>04</v>
      </c>
      <c r="B28" s="36" t="s">
        <v>116</v>
      </c>
      <c r="C28" s="38">
        <v>1765572.3</v>
      </c>
      <c r="D28" s="15">
        <v>0.10986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 t="s">
        <v>117</v>
      </c>
      <c r="X28" s="16" t="s">
        <v>118</v>
      </c>
      <c r="Y28" s="16" t="s">
        <v>117</v>
      </c>
      <c r="Z28" s="16" t="s">
        <v>118</v>
      </c>
      <c r="AA28" s="16" t="s">
        <v>117</v>
      </c>
      <c r="AB28" s="16" t="s">
        <v>118</v>
      </c>
      <c r="AC28" s="16" t="s">
        <v>117</v>
      </c>
      <c r="AD28" s="16" t="s">
        <v>118</v>
      </c>
      <c r="AE28" s="16" t="s">
        <v>117</v>
      </c>
      <c r="AF28" s="16" t="s">
        <v>118</v>
      </c>
      <c r="AG28" s="16" t="s">
        <v>119</v>
      </c>
      <c r="AH28" s="16" t="s">
        <v>120</v>
      </c>
      <c r="AI28" s="16" t="s">
        <v>119</v>
      </c>
      <c r="AJ28" s="16" t="s">
        <v>120</v>
      </c>
      <c r="AK28" s="16" t="s">
        <v>119</v>
      </c>
      <c r="AL28" s="16" t="s">
        <v>120</v>
      </c>
      <c r="AM28" s="16" t="s">
        <v>121</v>
      </c>
      <c r="AN28" s="16" t="s">
        <v>122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66" x14ac:dyDescent="0.3">
      <c r="A29" s="35"/>
      <c r="B29" s="37"/>
      <c r="C29" s="39"/>
      <c r="D29" s="15">
        <v>0.140262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 t="s">
        <v>123</v>
      </c>
      <c r="X29" s="17">
        <v>192623.94</v>
      </c>
      <c r="Y29" s="16" t="s">
        <v>123</v>
      </c>
      <c r="Z29" s="17">
        <v>192623.94</v>
      </c>
      <c r="AA29" s="16" t="s">
        <v>123</v>
      </c>
      <c r="AB29" s="17">
        <v>192623.94</v>
      </c>
      <c r="AC29" s="16" t="s">
        <v>123</v>
      </c>
      <c r="AD29" s="17">
        <v>192623.94</v>
      </c>
      <c r="AE29" s="16" t="s">
        <v>123</v>
      </c>
      <c r="AF29" s="17">
        <v>192623.94</v>
      </c>
      <c r="AG29" s="16" t="s">
        <v>124</v>
      </c>
      <c r="AH29" s="17">
        <v>200569.01</v>
      </c>
      <c r="AI29" s="16" t="s">
        <v>124</v>
      </c>
      <c r="AJ29" s="17">
        <v>200569.01</v>
      </c>
      <c r="AK29" s="16" t="s">
        <v>124</v>
      </c>
      <c r="AL29" s="17">
        <v>200569.01</v>
      </c>
      <c r="AM29" s="16" t="s">
        <v>125</v>
      </c>
      <c r="AN29" s="17">
        <v>200745.57</v>
      </c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</row>
    <row r="30" spans="1:66" x14ac:dyDescent="0.3">
      <c r="A30" s="28" t="str">
        <f>"05"</f>
        <v>05</v>
      </c>
      <c r="B30" s="30" t="s">
        <v>126</v>
      </c>
      <c r="C30" s="32">
        <v>1778197.81</v>
      </c>
      <c r="D30" s="12">
        <v>0.11064499999999999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 t="s">
        <v>127</v>
      </c>
      <c r="AF30" s="13" t="s">
        <v>128</v>
      </c>
      <c r="AG30" s="13" t="s">
        <v>127</v>
      </c>
      <c r="AH30" s="13" t="s">
        <v>128</v>
      </c>
      <c r="AI30" s="13" t="s">
        <v>127</v>
      </c>
      <c r="AJ30" s="13" t="s">
        <v>128</v>
      </c>
      <c r="AK30" s="13" t="s">
        <v>127</v>
      </c>
      <c r="AL30" s="13" t="s">
        <v>128</v>
      </c>
      <c r="AM30" s="13" t="s">
        <v>127</v>
      </c>
      <c r="AN30" s="13" t="s">
        <v>128</v>
      </c>
      <c r="AO30" s="13" t="s">
        <v>129</v>
      </c>
      <c r="AP30" s="13" t="s">
        <v>130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66" x14ac:dyDescent="0.3">
      <c r="A31" s="29"/>
      <c r="B31" s="31"/>
      <c r="C31" s="33"/>
      <c r="D31" s="12">
        <v>0.141265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 t="s">
        <v>131</v>
      </c>
      <c r="AF31" s="14">
        <v>296425.57</v>
      </c>
      <c r="AG31" s="13" t="s">
        <v>131</v>
      </c>
      <c r="AH31" s="14">
        <v>296425.57</v>
      </c>
      <c r="AI31" s="13" t="s">
        <v>131</v>
      </c>
      <c r="AJ31" s="14">
        <v>296425.57</v>
      </c>
      <c r="AK31" s="13" t="s">
        <v>131</v>
      </c>
      <c r="AL31" s="14">
        <v>296425.57</v>
      </c>
      <c r="AM31" s="13" t="s">
        <v>131</v>
      </c>
      <c r="AN31" s="14">
        <v>296425.57</v>
      </c>
      <c r="AO31" s="13" t="s">
        <v>132</v>
      </c>
      <c r="AP31" s="14">
        <v>296069.96000000002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66" x14ac:dyDescent="0.3">
      <c r="A32" s="34" t="str">
        <f>"06"</f>
        <v>06</v>
      </c>
      <c r="B32" s="36" t="s">
        <v>133</v>
      </c>
      <c r="C32" s="38">
        <v>785601.53</v>
      </c>
      <c r="D32" s="15">
        <v>4.8883000000000003E-2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 t="s">
        <v>134</v>
      </c>
      <c r="AN32" s="16" t="s">
        <v>135</v>
      </c>
      <c r="AO32" s="16" t="s">
        <v>136</v>
      </c>
      <c r="AP32" s="16" t="s">
        <v>137</v>
      </c>
      <c r="AQ32" s="16" t="s">
        <v>136</v>
      </c>
      <c r="AR32" s="16" t="s">
        <v>137</v>
      </c>
      <c r="AS32" s="16" t="s">
        <v>136</v>
      </c>
      <c r="AT32" s="16" t="s">
        <v>137</v>
      </c>
      <c r="AU32" s="16" t="s">
        <v>136</v>
      </c>
      <c r="AV32" s="16" t="s">
        <v>137</v>
      </c>
      <c r="AW32" s="16" t="s">
        <v>134</v>
      </c>
      <c r="AX32" s="16" t="s">
        <v>135</v>
      </c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</row>
    <row r="33" spans="1:64" x14ac:dyDescent="0.3">
      <c r="A33" s="35"/>
      <c r="B33" s="37"/>
      <c r="C33" s="39"/>
      <c r="D33" s="15">
        <v>6.241E-2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 t="s">
        <v>138</v>
      </c>
      <c r="AN33" s="17">
        <v>78560.149999999994</v>
      </c>
      <c r="AO33" s="16" t="s">
        <v>139</v>
      </c>
      <c r="AP33" s="17">
        <v>157120.31</v>
      </c>
      <c r="AQ33" s="16" t="s">
        <v>139</v>
      </c>
      <c r="AR33" s="17">
        <v>157120.31</v>
      </c>
      <c r="AS33" s="16" t="s">
        <v>139</v>
      </c>
      <c r="AT33" s="17">
        <v>157120.31</v>
      </c>
      <c r="AU33" s="16" t="s">
        <v>139</v>
      </c>
      <c r="AV33" s="17">
        <v>157120.31</v>
      </c>
      <c r="AW33" s="16" t="s">
        <v>138</v>
      </c>
      <c r="AX33" s="17">
        <v>78560.14</v>
      </c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</row>
    <row r="34" spans="1:64" x14ac:dyDescent="0.3">
      <c r="A34" s="28" t="str">
        <f>"07"</f>
        <v>07</v>
      </c>
      <c r="B34" s="30" t="s">
        <v>140</v>
      </c>
      <c r="C34" s="32">
        <v>310063.09999999998</v>
      </c>
      <c r="D34" s="12">
        <v>1.9293000000000001E-2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 t="s">
        <v>141</v>
      </c>
      <c r="AL34" s="13" t="s">
        <v>142</v>
      </c>
      <c r="AM34" s="13" t="s">
        <v>143</v>
      </c>
      <c r="AN34" s="13" t="s">
        <v>144</v>
      </c>
      <c r="AO34" s="13" t="s">
        <v>145</v>
      </c>
      <c r="AP34" s="13" t="s">
        <v>146</v>
      </c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64" x14ac:dyDescent="0.3">
      <c r="A35" s="29"/>
      <c r="B35" s="31"/>
      <c r="C35" s="33"/>
      <c r="D35" s="12">
        <v>2.4632000000000001E-2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 t="s">
        <v>147</v>
      </c>
      <c r="AL35" s="14">
        <v>155031.54999999999</v>
      </c>
      <c r="AM35" s="13" t="s">
        <v>148</v>
      </c>
      <c r="AN35" s="14">
        <v>93018.93</v>
      </c>
      <c r="AO35" s="13" t="s">
        <v>139</v>
      </c>
      <c r="AP35" s="14">
        <v>62012.62</v>
      </c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x14ac:dyDescent="0.3">
      <c r="A36" s="34" t="str">
        <f>"08"</f>
        <v>08</v>
      </c>
      <c r="B36" s="36" t="s">
        <v>149</v>
      </c>
      <c r="C36" s="38">
        <v>38283.660000000003</v>
      </c>
      <c r="D36" s="15">
        <v>2.382E-3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 t="s">
        <v>150</v>
      </c>
      <c r="AN36" s="16" t="s">
        <v>151</v>
      </c>
      <c r="AO36" s="16" t="s">
        <v>152</v>
      </c>
      <c r="AP36" s="16" t="s">
        <v>153</v>
      </c>
      <c r="AQ36" s="16" t="s">
        <v>152</v>
      </c>
      <c r="AR36" s="16" t="s">
        <v>153</v>
      </c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64" x14ac:dyDescent="0.3">
      <c r="A37" s="35"/>
      <c r="B37" s="37"/>
      <c r="C37" s="39"/>
      <c r="D37" s="15">
        <v>3.0409999999999999E-3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 t="s">
        <v>154</v>
      </c>
      <c r="AN37" s="17">
        <v>15313.46</v>
      </c>
      <c r="AO37" s="16" t="s">
        <v>148</v>
      </c>
      <c r="AP37" s="17">
        <v>11485.1</v>
      </c>
      <c r="AQ37" s="16" t="s">
        <v>148</v>
      </c>
      <c r="AR37" s="17">
        <v>11485.1</v>
      </c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</row>
    <row r="38" spans="1:64" x14ac:dyDescent="0.3">
      <c r="A38" s="28" t="str">
        <f>"09"</f>
        <v>09</v>
      </c>
      <c r="B38" s="30" t="s">
        <v>155</v>
      </c>
      <c r="C38" s="32">
        <v>434700.58</v>
      </c>
      <c r="D38" s="12">
        <v>2.7047999999999999E-2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 t="s">
        <v>156</v>
      </c>
      <c r="AL38" s="13" t="s">
        <v>157</v>
      </c>
      <c r="AM38" s="13" t="s">
        <v>158</v>
      </c>
      <c r="AN38" s="13" t="s">
        <v>159</v>
      </c>
      <c r="AO38" s="13" t="s">
        <v>160</v>
      </c>
      <c r="AP38" s="13" t="s">
        <v>161</v>
      </c>
      <c r="AQ38" s="13" t="s">
        <v>160</v>
      </c>
      <c r="AR38" s="13" t="s">
        <v>161</v>
      </c>
      <c r="AS38" s="13" t="s">
        <v>158</v>
      </c>
      <c r="AT38" s="13" t="s">
        <v>159</v>
      </c>
      <c r="AU38" s="13" t="s">
        <v>156</v>
      </c>
      <c r="AV38" s="13" t="s">
        <v>157</v>
      </c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64" x14ac:dyDescent="0.3">
      <c r="A39" s="29"/>
      <c r="B39" s="31"/>
      <c r="C39" s="33"/>
      <c r="D39" s="12">
        <v>3.4534000000000002E-2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 t="s">
        <v>138</v>
      </c>
      <c r="AL39" s="14">
        <v>43470.06</v>
      </c>
      <c r="AM39" s="13" t="s">
        <v>162</v>
      </c>
      <c r="AN39" s="14">
        <v>65205.09</v>
      </c>
      <c r="AO39" s="13" t="s">
        <v>163</v>
      </c>
      <c r="AP39" s="14">
        <v>108675.15</v>
      </c>
      <c r="AQ39" s="13" t="s">
        <v>163</v>
      </c>
      <c r="AR39" s="14">
        <v>108675.15</v>
      </c>
      <c r="AS39" s="13" t="s">
        <v>162</v>
      </c>
      <c r="AT39" s="14">
        <v>65205.09</v>
      </c>
      <c r="AU39" s="13" t="s">
        <v>138</v>
      </c>
      <c r="AV39" s="14">
        <v>43470.04</v>
      </c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64" x14ac:dyDescent="0.3">
      <c r="A40" s="34" t="str">
        <f>"10"</f>
        <v>10</v>
      </c>
      <c r="B40" s="36" t="s">
        <v>164</v>
      </c>
      <c r="C40" s="38">
        <v>467350.83</v>
      </c>
      <c r="D40" s="15">
        <v>2.9080000000000002E-2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 t="s">
        <v>165</v>
      </c>
      <c r="AV40" s="16" t="s">
        <v>166</v>
      </c>
      <c r="AW40" s="16" t="s">
        <v>167</v>
      </c>
      <c r="AX40" s="16" t="s">
        <v>168</v>
      </c>
      <c r="AY40" s="16" t="s">
        <v>169</v>
      </c>
      <c r="AZ40" s="16" t="s">
        <v>170</v>
      </c>
      <c r="BA40" s="16" t="s">
        <v>169</v>
      </c>
      <c r="BB40" s="16" t="s">
        <v>170</v>
      </c>
      <c r="BC40" s="16" t="s">
        <v>167</v>
      </c>
      <c r="BD40" s="16" t="s">
        <v>168</v>
      </c>
      <c r="BE40" s="16" t="s">
        <v>165</v>
      </c>
      <c r="BF40" s="16" t="s">
        <v>166</v>
      </c>
      <c r="BG40" s="16"/>
      <c r="BH40" s="16"/>
      <c r="BI40" s="16"/>
      <c r="BJ40" s="16"/>
      <c r="BK40" s="16"/>
      <c r="BL40" s="16"/>
    </row>
    <row r="41" spans="1:64" x14ac:dyDescent="0.3">
      <c r="A41" s="35"/>
      <c r="B41" s="37"/>
      <c r="C41" s="39"/>
      <c r="D41" s="15">
        <v>3.7128000000000001E-2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 t="s">
        <v>138</v>
      </c>
      <c r="AV41" s="17">
        <v>46735.08</v>
      </c>
      <c r="AW41" s="16" t="s">
        <v>162</v>
      </c>
      <c r="AX41" s="17">
        <v>70102.62</v>
      </c>
      <c r="AY41" s="16" t="s">
        <v>163</v>
      </c>
      <c r="AZ41" s="17">
        <v>116837.71</v>
      </c>
      <c r="BA41" s="16" t="s">
        <v>163</v>
      </c>
      <c r="BB41" s="17">
        <v>116837.71</v>
      </c>
      <c r="BC41" s="16" t="s">
        <v>162</v>
      </c>
      <c r="BD41" s="17">
        <v>70102.62</v>
      </c>
      <c r="BE41" s="16" t="s">
        <v>138</v>
      </c>
      <c r="BF41" s="17">
        <v>46735.09</v>
      </c>
      <c r="BG41" s="16"/>
      <c r="BH41" s="16"/>
      <c r="BI41" s="16"/>
      <c r="BJ41" s="16"/>
      <c r="BK41" s="16"/>
      <c r="BL41" s="16"/>
    </row>
    <row r="42" spans="1:64" x14ac:dyDescent="0.3">
      <c r="A42" s="28" t="str">
        <f>"11"</f>
        <v>11</v>
      </c>
      <c r="B42" s="30" t="s">
        <v>171</v>
      </c>
      <c r="C42" s="32">
        <v>329302.24</v>
      </c>
      <c r="D42" s="12">
        <v>2.0490000000000001E-2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 t="s">
        <v>172</v>
      </c>
      <c r="AP42" s="13" t="s">
        <v>173</v>
      </c>
      <c r="AQ42" s="13" t="s">
        <v>172</v>
      </c>
      <c r="AR42" s="13" t="s">
        <v>173</v>
      </c>
      <c r="AS42" s="13" t="s">
        <v>174</v>
      </c>
      <c r="AT42" s="13" t="s">
        <v>175</v>
      </c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64" x14ac:dyDescent="0.3">
      <c r="A43" s="29"/>
      <c r="B43" s="31"/>
      <c r="C43" s="33"/>
      <c r="D43" s="12">
        <v>2.6161E-2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 t="s">
        <v>154</v>
      </c>
      <c r="AP43" s="14">
        <v>131720.9</v>
      </c>
      <c r="AQ43" s="13" t="s">
        <v>154</v>
      </c>
      <c r="AR43" s="14">
        <v>131720.9</v>
      </c>
      <c r="AS43" s="13" t="s">
        <v>139</v>
      </c>
      <c r="AT43" s="14">
        <v>65860.44</v>
      </c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64" x14ac:dyDescent="0.3">
      <c r="A44" s="34" t="str">
        <f>"12"</f>
        <v>12</v>
      </c>
      <c r="B44" s="36" t="s">
        <v>176</v>
      </c>
      <c r="C44" s="38">
        <v>322970.82</v>
      </c>
      <c r="D44" s="15">
        <v>2.0095999999999999E-2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 t="s">
        <v>177</v>
      </c>
      <c r="AR44" s="16" t="s">
        <v>178</v>
      </c>
      <c r="AS44" s="16" t="s">
        <v>179</v>
      </c>
      <c r="AT44" s="16" t="s">
        <v>180</v>
      </c>
      <c r="AU44" s="16" t="s">
        <v>179</v>
      </c>
      <c r="AV44" s="16" t="s">
        <v>180</v>
      </c>
      <c r="AW44" s="16" t="s">
        <v>181</v>
      </c>
      <c r="AX44" s="16" t="s">
        <v>182</v>
      </c>
      <c r="AY44" s="16" t="s">
        <v>177</v>
      </c>
      <c r="AZ44" s="16" t="s">
        <v>178</v>
      </c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64" x14ac:dyDescent="0.3">
      <c r="A45" s="35"/>
      <c r="B45" s="37"/>
      <c r="C45" s="39"/>
      <c r="D45" s="15">
        <v>2.5658E-2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 t="s">
        <v>138</v>
      </c>
      <c r="AR45" s="17">
        <v>32297.08</v>
      </c>
      <c r="AS45" s="16" t="s">
        <v>148</v>
      </c>
      <c r="AT45" s="17">
        <v>96891.25</v>
      </c>
      <c r="AU45" s="16" t="s">
        <v>148</v>
      </c>
      <c r="AV45" s="17">
        <v>96891.25</v>
      </c>
      <c r="AW45" s="16" t="s">
        <v>139</v>
      </c>
      <c r="AX45" s="17">
        <v>64594.16</v>
      </c>
      <c r="AY45" s="16" t="s">
        <v>138</v>
      </c>
      <c r="AZ45" s="17">
        <v>32297.08</v>
      </c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64" x14ac:dyDescent="0.3">
      <c r="A46" s="28" t="str">
        <f>"13"</f>
        <v>13</v>
      </c>
      <c r="B46" s="30" t="s">
        <v>183</v>
      </c>
      <c r="C46" s="32">
        <v>492749.35</v>
      </c>
      <c r="D46" s="12">
        <v>3.066E-2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 t="s">
        <v>184</v>
      </c>
      <c r="AV46" s="13" t="s">
        <v>185</v>
      </c>
      <c r="AW46" s="13" t="s">
        <v>184</v>
      </c>
      <c r="AX46" s="13" t="s">
        <v>185</v>
      </c>
      <c r="AY46" s="13" t="s">
        <v>184</v>
      </c>
      <c r="AZ46" s="13" t="s">
        <v>185</v>
      </c>
      <c r="BA46" s="13" t="s">
        <v>186</v>
      </c>
      <c r="BB46" s="13" t="s">
        <v>187</v>
      </c>
      <c r="BC46" s="13"/>
      <c r="BD46" s="13"/>
      <c r="BE46" s="13"/>
      <c r="BF46" s="13"/>
      <c r="BG46" s="13"/>
      <c r="BH46" s="13"/>
      <c r="BI46" s="13"/>
      <c r="BJ46" s="13"/>
      <c r="BK46" s="13"/>
      <c r="BL46" s="13"/>
    </row>
    <row r="47" spans="1:64" x14ac:dyDescent="0.3">
      <c r="A47" s="29"/>
      <c r="B47" s="31"/>
      <c r="C47" s="33"/>
      <c r="D47" s="12">
        <v>3.9144999999999999E-2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 t="s">
        <v>148</v>
      </c>
      <c r="AV47" s="14">
        <v>147824.81</v>
      </c>
      <c r="AW47" s="13" t="s">
        <v>148</v>
      </c>
      <c r="AX47" s="14">
        <v>147824.81</v>
      </c>
      <c r="AY47" s="13" t="s">
        <v>148</v>
      </c>
      <c r="AZ47" s="14">
        <v>147824.81</v>
      </c>
      <c r="BA47" s="13" t="s">
        <v>138</v>
      </c>
      <c r="BB47" s="14">
        <v>49274.92</v>
      </c>
      <c r="BC47" s="13"/>
      <c r="BD47" s="13"/>
      <c r="BE47" s="13"/>
      <c r="BF47" s="13"/>
      <c r="BG47" s="13"/>
      <c r="BH47" s="13"/>
      <c r="BI47" s="13"/>
      <c r="BJ47" s="13"/>
      <c r="BK47" s="13"/>
      <c r="BL47" s="13"/>
    </row>
    <row r="48" spans="1:64" ht="14.4" customHeight="1" x14ac:dyDescent="0.3">
      <c r="A48" s="34" t="str">
        <f>"14"</f>
        <v>14</v>
      </c>
      <c r="B48" s="36" t="s">
        <v>188</v>
      </c>
      <c r="C48" s="38">
        <v>333224.78000000003</v>
      </c>
      <c r="D48" s="15">
        <v>2.0733999999999999E-2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 t="s">
        <v>189</v>
      </c>
      <c r="AB48" s="16" t="s">
        <v>190</v>
      </c>
      <c r="AC48" s="16" t="s">
        <v>191</v>
      </c>
      <c r="AD48" s="16" t="s">
        <v>192</v>
      </c>
      <c r="AE48" s="16" t="s">
        <v>193</v>
      </c>
      <c r="AF48" s="16" t="s">
        <v>194</v>
      </c>
      <c r="AG48" s="16" t="s">
        <v>191</v>
      </c>
      <c r="AH48" s="16" t="s">
        <v>192</v>
      </c>
      <c r="AI48" s="16" t="s">
        <v>189</v>
      </c>
      <c r="AJ48" s="16" t="s">
        <v>190</v>
      </c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64" x14ac:dyDescent="0.3">
      <c r="A49" s="35"/>
      <c r="B49" s="37"/>
      <c r="C49" s="39"/>
      <c r="D49" s="15">
        <v>2.6471999999999999E-2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 t="s">
        <v>162</v>
      </c>
      <c r="AB49" s="17">
        <v>49983.72</v>
      </c>
      <c r="AC49" s="16" t="s">
        <v>139</v>
      </c>
      <c r="AD49" s="17">
        <v>66644.960000000006</v>
      </c>
      <c r="AE49" s="16" t="s">
        <v>148</v>
      </c>
      <c r="AF49" s="17">
        <v>99967.43</v>
      </c>
      <c r="AG49" s="16" t="s">
        <v>139</v>
      </c>
      <c r="AH49" s="17">
        <v>66644.960000000006</v>
      </c>
      <c r="AI49" s="16" t="s">
        <v>162</v>
      </c>
      <c r="AJ49" s="17">
        <v>49983.71</v>
      </c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64" x14ac:dyDescent="0.3">
      <c r="A50" s="28" t="str">
        <f>"15"</f>
        <v>15</v>
      </c>
      <c r="B50" s="30" t="s">
        <v>195</v>
      </c>
      <c r="C50" s="32">
        <v>2076608.45</v>
      </c>
      <c r="D50" s="12">
        <v>0.12921299999999999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 t="s">
        <v>196</v>
      </c>
      <c r="AB50" s="13" t="s">
        <v>197</v>
      </c>
      <c r="AC50" s="13" t="s">
        <v>198</v>
      </c>
      <c r="AD50" s="13" t="s">
        <v>199</v>
      </c>
      <c r="AE50" s="13" t="s">
        <v>200</v>
      </c>
      <c r="AF50" s="13" t="s">
        <v>201</v>
      </c>
      <c r="AG50" s="13" t="s">
        <v>202</v>
      </c>
      <c r="AH50" s="13" t="s">
        <v>203</v>
      </c>
      <c r="AI50" s="13" t="s">
        <v>204</v>
      </c>
      <c r="AJ50" s="13" t="s">
        <v>205</v>
      </c>
      <c r="AK50" s="13" t="s">
        <v>196</v>
      </c>
      <c r="AL50" s="13" t="s">
        <v>197</v>
      </c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</row>
    <row r="51" spans="1:64" x14ac:dyDescent="0.3">
      <c r="A51" s="29"/>
      <c r="B51" s="31"/>
      <c r="C51" s="33"/>
      <c r="D51" s="12">
        <v>0.16497200000000001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 t="s">
        <v>206</v>
      </c>
      <c r="AB51" s="14">
        <v>103830.42</v>
      </c>
      <c r="AC51" s="13" t="s">
        <v>162</v>
      </c>
      <c r="AD51" s="14">
        <v>311491.27</v>
      </c>
      <c r="AE51" s="13" t="s">
        <v>148</v>
      </c>
      <c r="AF51" s="14">
        <v>622982.54</v>
      </c>
      <c r="AG51" s="13" t="s">
        <v>163</v>
      </c>
      <c r="AH51" s="14">
        <v>519152.11</v>
      </c>
      <c r="AI51" s="13" t="s">
        <v>139</v>
      </c>
      <c r="AJ51" s="14">
        <v>415321.69</v>
      </c>
      <c r="AK51" s="13" t="s">
        <v>206</v>
      </c>
      <c r="AL51" s="14">
        <v>103830.42</v>
      </c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64" x14ac:dyDescent="0.3">
      <c r="A52" s="34" t="str">
        <f>"16"</f>
        <v>16</v>
      </c>
      <c r="B52" s="36" t="s">
        <v>207</v>
      </c>
      <c r="C52" s="38">
        <v>500783.74</v>
      </c>
      <c r="D52" s="15">
        <v>3.116E-2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 t="s">
        <v>208</v>
      </c>
      <c r="AB52" s="16" t="s">
        <v>209</v>
      </c>
      <c r="AC52" s="16" t="s">
        <v>210</v>
      </c>
      <c r="AD52" s="16" t="s">
        <v>211</v>
      </c>
      <c r="AE52" s="16" t="s">
        <v>212</v>
      </c>
      <c r="AF52" s="16" t="s">
        <v>213</v>
      </c>
      <c r="AG52" s="16" t="s">
        <v>212</v>
      </c>
      <c r="AH52" s="16" t="s">
        <v>213</v>
      </c>
      <c r="AI52" s="16" t="s">
        <v>214</v>
      </c>
      <c r="AJ52" s="16" t="s">
        <v>215</v>
      </c>
      <c r="AK52" s="16" t="s">
        <v>208</v>
      </c>
      <c r="AL52" s="16" t="s">
        <v>209</v>
      </c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64" x14ac:dyDescent="0.3">
      <c r="A53" s="35"/>
      <c r="B53" s="37"/>
      <c r="C53" s="39"/>
      <c r="D53" s="15">
        <v>3.9784E-2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 t="s">
        <v>206</v>
      </c>
      <c r="AB53" s="17">
        <v>25039.19</v>
      </c>
      <c r="AC53" s="16" t="s">
        <v>138</v>
      </c>
      <c r="AD53" s="17">
        <v>50078.37</v>
      </c>
      <c r="AE53" s="16" t="s">
        <v>163</v>
      </c>
      <c r="AF53" s="17">
        <v>125195.94</v>
      </c>
      <c r="AG53" s="16" t="s">
        <v>163</v>
      </c>
      <c r="AH53" s="17">
        <v>125195.94</v>
      </c>
      <c r="AI53" s="16" t="s">
        <v>148</v>
      </c>
      <c r="AJ53" s="17">
        <v>150235.12</v>
      </c>
      <c r="AK53" s="16" t="s">
        <v>206</v>
      </c>
      <c r="AL53" s="17">
        <v>25039.18</v>
      </c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</row>
    <row r="54" spans="1:64" x14ac:dyDescent="0.3">
      <c r="A54" s="28" t="str">
        <f>"17"</f>
        <v>17</v>
      </c>
      <c r="B54" s="30" t="s">
        <v>216</v>
      </c>
      <c r="C54" s="32">
        <v>119327</v>
      </c>
      <c r="D54" s="12">
        <v>7.4250000000000002E-3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 t="s">
        <v>217</v>
      </c>
      <c r="AD54" s="13" t="s">
        <v>218</v>
      </c>
      <c r="AE54" s="13" t="s">
        <v>219</v>
      </c>
      <c r="AF54" s="13" t="s">
        <v>220</v>
      </c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4" x14ac:dyDescent="0.3">
      <c r="A55" s="29"/>
      <c r="B55" s="31"/>
      <c r="C55" s="33"/>
      <c r="D55" s="12">
        <v>9.4800000000000006E-3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 t="s">
        <v>154</v>
      </c>
      <c r="AD55" s="14">
        <v>47730.8</v>
      </c>
      <c r="AE55" s="13" t="s">
        <v>221</v>
      </c>
      <c r="AF55" s="14">
        <v>71596.2</v>
      </c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</row>
    <row r="56" spans="1:64" x14ac:dyDescent="0.3">
      <c r="A56" s="34" t="str">
        <f>"18"</f>
        <v>18</v>
      </c>
      <c r="B56" s="36" t="s">
        <v>222</v>
      </c>
      <c r="C56" s="38">
        <v>57182.55</v>
      </c>
      <c r="D56" s="15">
        <v>3.558E-3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 t="s">
        <v>223</v>
      </c>
      <c r="BF56" s="16" t="s">
        <v>224</v>
      </c>
      <c r="BG56" s="16"/>
      <c r="BH56" s="16"/>
      <c r="BI56" s="16"/>
      <c r="BJ56" s="16"/>
      <c r="BK56" s="16"/>
      <c r="BL56" s="16"/>
    </row>
    <row r="57" spans="1:64" x14ac:dyDescent="0.3">
      <c r="A57" s="35"/>
      <c r="B57" s="37"/>
      <c r="C57" s="39"/>
      <c r="D57" s="15">
        <v>4.5430000000000002E-3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 t="s">
        <v>225</v>
      </c>
      <c r="BF57" s="17">
        <v>57182.55</v>
      </c>
      <c r="BG57" s="16"/>
      <c r="BH57" s="16"/>
      <c r="BI57" s="16"/>
      <c r="BJ57" s="16"/>
      <c r="BK57" s="16"/>
      <c r="BL57" s="16"/>
    </row>
    <row r="58" spans="1:64" ht="14.4" customHeight="1" x14ac:dyDescent="0.3">
      <c r="A58" s="28" t="str">
        <f>"19"</f>
        <v>19</v>
      </c>
      <c r="B58" s="30" t="s">
        <v>226</v>
      </c>
      <c r="C58" s="32">
        <v>256614.31</v>
      </c>
      <c r="D58" s="12">
        <v>1.5966999999999999E-2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 t="s">
        <v>227</v>
      </c>
      <c r="AL58" s="13" t="s">
        <v>228</v>
      </c>
      <c r="AM58" s="13" t="s">
        <v>229</v>
      </c>
      <c r="AN58" s="13" t="s">
        <v>230</v>
      </c>
      <c r="AO58" s="13" t="s">
        <v>231</v>
      </c>
      <c r="AP58" s="13" t="s">
        <v>232</v>
      </c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</row>
    <row r="59" spans="1:64" x14ac:dyDescent="0.3">
      <c r="A59" s="29"/>
      <c r="B59" s="31"/>
      <c r="C59" s="33"/>
      <c r="D59" s="12">
        <v>2.0386000000000001E-2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 t="s">
        <v>147</v>
      </c>
      <c r="AL59" s="14">
        <v>128307.16</v>
      </c>
      <c r="AM59" s="13" t="s">
        <v>148</v>
      </c>
      <c r="AN59" s="14">
        <v>76984.289999999994</v>
      </c>
      <c r="AO59" s="13" t="s">
        <v>139</v>
      </c>
      <c r="AP59" s="14">
        <v>51322.86</v>
      </c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</row>
    <row r="60" spans="1:64" ht="14.4" customHeight="1" x14ac:dyDescent="0.3">
      <c r="A60" s="34" t="str">
        <f>"20"</f>
        <v>20</v>
      </c>
      <c r="B60" s="36" t="s">
        <v>233</v>
      </c>
      <c r="C60" s="38">
        <v>63485.48</v>
      </c>
      <c r="D60" s="15">
        <v>3.9500000000000004E-3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 t="s">
        <v>234</v>
      </c>
      <c r="V60" s="16" t="s">
        <v>235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 t="s">
        <v>236</v>
      </c>
      <c r="AR60" s="16" t="s">
        <v>237</v>
      </c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</row>
    <row r="61" spans="1:64" x14ac:dyDescent="0.3">
      <c r="A61" s="35"/>
      <c r="B61" s="37"/>
      <c r="C61" s="39"/>
      <c r="D61" s="15">
        <v>5.0429999999999997E-3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 t="s">
        <v>148</v>
      </c>
      <c r="V61" s="17">
        <v>19045.64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 t="s">
        <v>238</v>
      </c>
      <c r="AR61" s="17">
        <v>44439.839999999997</v>
      </c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64" x14ac:dyDescent="0.3">
      <c r="A62" s="28" t="str">
        <f>"21"</f>
        <v>21</v>
      </c>
      <c r="B62" s="30" t="s">
        <v>239</v>
      </c>
      <c r="C62" s="32">
        <v>8708.6200000000008</v>
      </c>
      <c r="D62" s="12">
        <v>5.4199999999999995E-4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 t="s">
        <v>240</v>
      </c>
      <c r="AL62" s="13" t="s">
        <v>241</v>
      </c>
      <c r="AM62" s="13" t="s">
        <v>240</v>
      </c>
      <c r="AN62" s="13" t="s">
        <v>241</v>
      </c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</row>
    <row r="63" spans="1:64" x14ac:dyDescent="0.3">
      <c r="A63" s="29"/>
      <c r="B63" s="31"/>
      <c r="C63" s="33"/>
      <c r="D63" s="12">
        <v>6.9200000000000002E-4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 t="s">
        <v>147</v>
      </c>
      <c r="AL63" s="14">
        <v>4354.3100000000004</v>
      </c>
      <c r="AM63" s="13" t="s">
        <v>147</v>
      </c>
      <c r="AN63" s="14">
        <v>4354.3100000000004</v>
      </c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</row>
    <row r="64" spans="1:64" x14ac:dyDescent="0.3">
      <c r="A64" s="34" t="str">
        <f>"22"</f>
        <v>22</v>
      </c>
      <c r="B64" s="36" t="s">
        <v>242</v>
      </c>
      <c r="C64" s="38">
        <v>47740.24</v>
      </c>
      <c r="D64" s="15">
        <v>2.9710000000000001E-3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 t="s">
        <v>243</v>
      </c>
      <c r="BF64" s="16" t="s">
        <v>244</v>
      </c>
      <c r="BG64" s="16" t="s">
        <v>245</v>
      </c>
      <c r="BH64" s="16" t="s">
        <v>246</v>
      </c>
      <c r="BI64" s="16" t="s">
        <v>247</v>
      </c>
      <c r="BJ64" s="16" t="s">
        <v>248</v>
      </c>
      <c r="BK64" s="16" t="s">
        <v>249</v>
      </c>
      <c r="BL64" s="16" t="s">
        <v>250</v>
      </c>
    </row>
    <row r="65" spans="1:64" x14ac:dyDescent="0.3">
      <c r="A65" s="35"/>
      <c r="B65" s="37"/>
      <c r="C65" s="39"/>
      <c r="D65" s="15">
        <v>3.7929999999999999E-3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 t="s">
        <v>139</v>
      </c>
      <c r="BF65" s="17">
        <v>9548.0499999999993</v>
      </c>
      <c r="BG65" s="16" t="s">
        <v>154</v>
      </c>
      <c r="BH65" s="17">
        <v>19096.099999999999</v>
      </c>
      <c r="BI65" s="16" t="s">
        <v>148</v>
      </c>
      <c r="BJ65" s="17">
        <v>14322.07</v>
      </c>
      <c r="BK65" s="16" t="s">
        <v>138</v>
      </c>
      <c r="BL65" s="17">
        <v>4774.0200000000004</v>
      </c>
    </row>
    <row r="66" spans="1:64" x14ac:dyDescent="0.3">
      <c r="A66" s="28" t="str">
        <f>"23"</f>
        <v>23</v>
      </c>
      <c r="B66" s="30" t="s">
        <v>251</v>
      </c>
      <c r="C66" s="32">
        <v>329470.5</v>
      </c>
      <c r="D66" s="12">
        <v>2.0500999999999998E-2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 t="s">
        <v>252</v>
      </c>
      <c r="BF66" s="13" t="s">
        <v>253</v>
      </c>
      <c r="BG66" s="13" t="s">
        <v>254</v>
      </c>
      <c r="BH66" s="13" t="s">
        <v>255</v>
      </c>
      <c r="BI66" s="13" t="s">
        <v>254</v>
      </c>
      <c r="BJ66" s="13" t="s">
        <v>255</v>
      </c>
      <c r="BK66" s="13" t="s">
        <v>252</v>
      </c>
      <c r="BL66" s="13" t="s">
        <v>253</v>
      </c>
    </row>
    <row r="67" spans="1:64" x14ac:dyDescent="0.3">
      <c r="A67" s="29"/>
      <c r="B67" s="31"/>
      <c r="C67" s="33"/>
      <c r="D67" s="12">
        <v>2.6173999999999999E-2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 t="s">
        <v>138</v>
      </c>
      <c r="BF67" s="14">
        <v>32947.050000000003</v>
      </c>
      <c r="BG67" s="13" t="s">
        <v>154</v>
      </c>
      <c r="BH67" s="14">
        <v>131788.20000000001</v>
      </c>
      <c r="BI67" s="13" t="s">
        <v>154</v>
      </c>
      <c r="BJ67" s="14">
        <v>131788.20000000001</v>
      </c>
      <c r="BK67" s="13" t="s">
        <v>138</v>
      </c>
      <c r="BL67" s="14">
        <v>32947.050000000003</v>
      </c>
    </row>
    <row r="68" spans="1:64" x14ac:dyDescent="0.3">
      <c r="A68" s="34" t="str">
        <f>"01"</f>
        <v>01</v>
      </c>
      <c r="B68" s="36" t="s">
        <v>86</v>
      </c>
      <c r="C68" s="38">
        <v>22339.1</v>
      </c>
      <c r="D68" s="15">
        <v>1.39E-3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 t="s">
        <v>256</v>
      </c>
      <c r="R68" s="16" t="s">
        <v>257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</row>
    <row r="69" spans="1:64" x14ac:dyDescent="0.3">
      <c r="A69" s="35"/>
      <c r="B69" s="37"/>
      <c r="C69" s="39"/>
      <c r="D69" s="15">
        <v>6.4130000000000003E-3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 t="s">
        <v>225</v>
      </c>
      <c r="R69" s="17">
        <v>22339.1</v>
      </c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</row>
    <row r="70" spans="1:64" x14ac:dyDescent="0.3">
      <c r="A70" s="28" t="str">
        <f>"02"</f>
        <v>02</v>
      </c>
      <c r="B70" s="30" t="s">
        <v>96</v>
      </c>
      <c r="C70" s="32">
        <v>33548.6</v>
      </c>
      <c r="D70" s="12">
        <v>2.088E-3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 t="s">
        <v>258</v>
      </c>
      <c r="R70" s="13" t="s">
        <v>259</v>
      </c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</row>
    <row r="71" spans="1:64" x14ac:dyDescent="0.3">
      <c r="A71" s="29"/>
      <c r="B71" s="31"/>
      <c r="C71" s="33"/>
      <c r="D71" s="12">
        <v>9.6310000000000007E-3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 t="s">
        <v>225</v>
      </c>
      <c r="R71" s="14">
        <v>33548.6</v>
      </c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</row>
    <row r="72" spans="1:64" x14ac:dyDescent="0.3">
      <c r="A72" s="34" t="str">
        <f>"03"</f>
        <v>03</v>
      </c>
      <c r="B72" s="36" t="s">
        <v>103</v>
      </c>
      <c r="C72" s="38">
        <v>179165.89</v>
      </c>
      <c r="D72" s="15">
        <v>1.1148E-2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 t="s">
        <v>260</v>
      </c>
      <c r="T72" s="16" t="s">
        <v>261</v>
      </c>
      <c r="U72" s="16" t="s">
        <v>262</v>
      </c>
      <c r="V72" s="16" t="s">
        <v>263</v>
      </c>
      <c r="W72" s="16" t="s">
        <v>264</v>
      </c>
      <c r="X72" s="16" t="s">
        <v>265</v>
      </c>
      <c r="Y72" s="16" t="s">
        <v>264</v>
      </c>
      <c r="Z72" s="16" t="s">
        <v>265</v>
      </c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3" spans="1:64" x14ac:dyDescent="0.3">
      <c r="A73" s="35"/>
      <c r="B73" s="37"/>
      <c r="C73" s="39"/>
      <c r="D73" s="15">
        <v>5.1433E-2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 t="s">
        <v>266</v>
      </c>
      <c r="T73" s="17">
        <v>70448.03</v>
      </c>
      <c r="U73" s="16" t="s">
        <v>267</v>
      </c>
      <c r="V73" s="17">
        <v>83204.639999999999</v>
      </c>
      <c r="W73" s="16" t="s">
        <v>268</v>
      </c>
      <c r="X73" s="17">
        <v>12756.61</v>
      </c>
      <c r="Y73" s="16" t="s">
        <v>268</v>
      </c>
      <c r="Z73" s="17">
        <v>12756.61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4" spans="1:64" x14ac:dyDescent="0.3">
      <c r="A74" s="28" t="str">
        <f>"04"</f>
        <v>04</v>
      </c>
      <c r="B74" s="30" t="s">
        <v>116</v>
      </c>
      <c r="C74" s="32">
        <v>563123.6</v>
      </c>
      <c r="D74" s="12">
        <v>3.5039000000000001E-2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 t="s">
        <v>269</v>
      </c>
      <c r="X74" s="13" t="s">
        <v>270</v>
      </c>
      <c r="Y74" s="13" t="s">
        <v>269</v>
      </c>
      <c r="Z74" s="13" t="s">
        <v>270</v>
      </c>
      <c r="AA74" s="13" t="s">
        <v>269</v>
      </c>
      <c r="AB74" s="13" t="s">
        <v>270</v>
      </c>
      <c r="AC74" s="13" t="s">
        <v>269</v>
      </c>
      <c r="AD74" s="13" t="s">
        <v>270</v>
      </c>
      <c r="AE74" s="13" t="s">
        <v>269</v>
      </c>
      <c r="AF74" s="13" t="s">
        <v>270</v>
      </c>
      <c r="AG74" s="13" t="s">
        <v>271</v>
      </c>
      <c r="AH74" s="13" t="s">
        <v>272</v>
      </c>
      <c r="AI74" s="13" t="s">
        <v>271</v>
      </c>
      <c r="AJ74" s="13" t="s">
        <v>272</v>
      </c>
      <c r="AK74" s="13" t="s">
        <v>271</v>
      </c>
      <c r="AL74" s="13" t="s">
        <v>272</v>
      </c>
      <c r="AM74" s="13" t="s">
        <v>273</v>
      </c>
      <c r="AN74" s="13" t="s">
        <v>274</v>
      </c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64" x14ac:dyDescent="0.3">
      <c r="A75" s="29"/>
      <c r="B75" s="31"/>
      <c r="C75" s="33"/>
      <c r="D75" s="12">
        <v>0.16165499999999999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 t="s">
        <v>123</v>
      </c>
      <c r="X75" s="14">
        <v>61436.78</v>
      </c>
      <c r="Y75" s="13" t="s">
        <v>123</v>
      </c>
      <c r="Z75" s="14">
        <v>61436.78</v>
      </c>
      <c r="AA75" s="13" t="s">
        <v>123</v>
      </c>
      <c r="AB75" s="14">
        <v>61436.78</v>
      </c>
      <c r="AC75" s="13" t="s">
        <v>123</v>
      </c>
      <c r="AD75" s="14">
        <v>61436.78</v>
      </c>
      <c r="AE75" s="13" t="s">
        <v>123</v>
      </c>
      <c r="AF75" s="14">
        <v>61436.78</v>
      </c>
      <c r="AG75" s="13" t="s">
        <v>124</v>
      </c>
      <c r="AH75" s="14">
        <v>63970.84</v>
      </c>
      <c r="AI75" s="13" t="s">
        <v>124</v>
      </c>
      <c r="AJ75" s="14">
        <v>63970.84</v>
      </c>
      <c r="AK75" s="13" t="s">
        <v>124</v>
      </c>
      <c r="AL75" s="14">
        <v>63970.84</v>
      </c>
      <c r="AM75" s="13" t="s">
        <v>125</v>
      </c>
      <c r="AN75" s="14">
        <v>64027.18</v>
      </c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64" x14ac:dyDescent="0.3">
      <c r="A76" s="34" t="str">
        <f>"05"</f>
        <v>05</v>
      </c>
      <c r="B76" s="36" t="s">
        <v>126</v>
      </c>
      <c r="C76" s="38">
        <v>267792.24</v>
      </c>
      <c r="D76" s="15">
        <v>1.6663000000000001E-2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 t="s">
        <v>275</v>
      </c>
      <c r="AF76" s="16" t="s">
        <v>276</v>
      </c>
      <c r="AG76" s="16" t="s">
        <v>275</v>
      </c>
      <c r="AH76" s="16" t="s">
        <v>276</v>
      </c>
      <c r="AI76" s="16" t="s">
        <v>275</v>
      </c>
      <c r="AJ76" s="16" t="s">
        <v>276</v>
      </c>
      <c r="AK76" s="16" t="s">
        <v>275</v>
      </c>
      <c r="AL76" s="16" t="s">
        <v>276</v>
      </c>
      <c r="AM76" s="16" t="s">
        <v>275</v>
      </c>
      <c r="AN76" s="16" t="s">
        <v>276</v>
      </c>
      <c r="AO76" s="16" t="s">
        <v>277</v>
      </c>
      <c r="AP76" s="16" t="s">
        <v>278</v>
      </c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x14ac:dyDescent="0.3">
      <c r="A77" s="35"/>
      <c r="B77" s="37"/>
      <c r="C77" s="39"/>
      <c r="D77" s="15">
        <v>7.6874999999999999E-2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 t="s">
        <v>131</v>
      </c>
      <c r="AF77" s="17">
        <v>44640.97</v>
      </c>
      <c r="AG77" s="16" t="s">
        <v>131</v>
      </c>
      <c r="AH77" s="17">
        <v>44640.97</v>
      </c>
      <c r="AI77" s="16" t="s">
        <v>131</v>
      </c>
      <c r="AJ77" s="17">
        <v>44640.97</v>
      </c>
      <c r="AK77" s="16" t="s">
        <v>131</v>
      </c>
      <c r="AL77" s="17">
        <v>44640.97</v>
      </c>
      <c r="AM77" s="16" t="s">
        <v>131</v>
      </c>
      <c r="AN77" s="17">
        <v>44640.97</v>
      </c>
      <c r="AO77" s="16" t="s">
        <v>132</v>
      </c>
      <c r="AP77" s="17">
        <v>44587.39</v>
      </c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spans="1:64" x14ac:dyDescent="0.3">
      <c r="A78" s="28" t="str">
        <f>"06"</f>
        <v>06</v>
      </c>
      <c r="B78" s="30" t="s">
        <v>133</v>
      </c>
      <c r="C78" s="32">
        <v>282428.49</v>
      </c>
      <c r="D78" s="12">
        <v>1.7573999999999999E-2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 t="s">
        <v>279</v>
      </c>
      <c r="AN78" s="13" t="s">
        <v>280</v>
      </c>
      <c r="AO78" s="13" t="s">
        <v>281</v>
      </c>
      <c r="AP78" s="13" t="s">
        <v>282</v>
      </c>
      <c r="AQ78" s="13" t="s">
        <v>281</v>
      </c>
      <c r="AR78" s="13" t="s">
        <v>282</v>
      </c>
      <c r="AS78" s="13" t="s">
        <v>281</v>
      </c>
      <c r="AT78" s="13" t="s">
        <v>282</v>
      </c>
      <c r="AU78" s="13" t="s">
        <v>281</v>
      </c>
      <c r="AV78" s="13" t="s">
        <v>282</v>
      </c>
      <c r="AW78" s="13" t="s">
        <v>279</v>
      </c>
      <c r="AX78" s="13" t="s">
        <v>280</v>
      </c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79" spans="1:64" x14ac:dyDescent="0.3">
      <c r="A79" s="29"/>
      <c r="B79" s="31"/>
      <c r="C79" s="33"/>
      <c r="D79" s="12">
        <v>8.1075999999999995E-2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 t="s">
        <v>138</v>
      </c>
      <c r="AN79" s="14">
        <v>28242.85</v>
      </c>
      <c r="AO79" s="13" t="s">
        <v>139</v>
      </c>
      <c r="AP79" s="14">
        <v>56485.7</v>
      </c>
      <c r="AQ79" s="13" t="s">
        <v>139</v>
      </c>
      <c r="AR79" s="14">
        <v>56485.7</v>
      </c>
      <c r="AS79" s="13" t="s">
        <v>139</v>
      </c>
      <c r="AT79" s="14">
        <v>56485.7</v>
      </c>
      <c r="AU79" s="13" t="s">
        <v>139</v>
      </c>
      <c r="AV79" s="14">
        <v>56485.7</v>
      </c>
      <c r="AW79" s="13" t="s">
        <v>138</v>
      </c>
      <c r="AX79" s="14">
        <v>28242.84</v>
      </c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</row>
    <row r="80" spans="1:64" x14ac:dyDescent="0.3">
      <c r="A80" s="34" t="str">
        <f>"07"</f>
        <v>07</v>
      </c>
      <c r="B80" s="36" t="s">
        <v>140</v>
      </c>
      <c r="C80" s="38">
        <v>143615.37</v>
      </c>
      <c r="D80" s="15">
        <v>8.9359999999999995E-3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 t="s">
        <v>283</v>
      </c>
      <c r="AL80" s="16" t="s">
        <v>284</v>
      </c>
      <c r="AM80" s="16" t="s">
        <v>285</v>
      </c>
      <c r="AN80" s="16" t="s">
        <v>286</v>
      </c>
      <c r="AO80" s="16" t="s">
        <v>287</v>
      </c>
      <c r="AP80" s="16" t="s">
        <v>288</v>
      </c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</row>
    <row r="81" spans="1:64" x14ac:dyDescent="0.3">
      <c r="A81" s="35"/>
      <c r="B81" s="37"/>
      <c r="C81" s="39"/>
      <c r="D81" s="15">
        <v>4.1227E-2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 t="s">
        <v>147</v>
      </c>
      <c r="AL81" s="17">
        <v>71807.69</v>
      </c>
      <c r="AM81" s="16" t="s">
        <v>148</v>
      </c>
      <c r="AN81" s="17">
        <v>43084.61</v>
      </c>
      <c r="AO81" s="16" t="s">
        <v>139</v>
      </c>
      <c r="AP81" s="17">
        <v>28723.07</v>
      </c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</row>
    <row r="82" spans="1:64" x14ac:dyDescent="0.3">
      <c r="A82" s="28" t="str">
        <f>"08"</f>
        <v>08</v>
      </c>
      <c r="B82" s="30" t="s">
        <v>155</v>
      </c>
      <c r="C82" s="32">
        <v>162410.56</v>
      </c>
      <c r="D82" s="12">
        <v>1.0106E-2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 t="s">
        <v>289</v>
      </c>
      <c r="AL82" s="13" t="s">
        <v>92</v>
      </c>
      <c r="AM82" s="13" t="s">
        <v>290</v>
      </c>
      <c r="AN82" s="13" t="s">
        <v>291</v>
      </c>
      <c r="AO82" s="13" t="s">
        <v>292</v>
      </c>
      <c r="AP82" s="13" t="s">
        <v>293</v>
      </c>
      <c r="AQ82" s="13" t="s">
        <v>292</v>
      </c>
      <c r="AR82" s="13" t="s">
        <v>293</v>
      </c>
      <c r="AS82" s="13" t="s">
        <v>290</v>
      </c>
      <c r="AT82" s="13" t="s">
        <v>291</v>
      </c>
      <c r="AU82" s="13" t="s">
        <v>289</v>
      </c>
      <c r="AV82" s="13" t="s">
        <v>92</v>
      </c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3" spans="1:64" x14ac:dyDescent="0.3">
      <c r="A83" s="29"/>
      <c r="B83" s="31"/>
      <c r="C83" s="33"/>
      <c r="D83" s="12">
        <v>4.6622999999999998E-2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 t="s">
        <v>138</v>
      </c>
      <c r="AL83" s="14">
        <v>16241.06</v>
      </c>
      <c r="AM83" s="13" t="s">
        <v>162</v>
      </c>
      <c r="AN83" s="14">
        <v>24361.58</v>
      </c>
      <c r="AO83" s="13" t="s">
        <v>163</v>
      </c>
      <c r="AP83" s="14">
        <v>40602.639999999999</v>
      </c>
      <c r="AQ83" s="13" t="s">
        <v>163</v>
      </c>
      <c r="AR83" s="14">
        <v>40602.639999999999</v>
      </c>
      <c r="AS83" s="13" t="s">
        <v>162</v>
      </c>
      <c r="AT83" s="14">
        <v>24361.58</v>
      </c>
      <c r="AU83" s="13" t="s">
        <v>138</v>
      </c>
      <c r="AV83" s="14">
        <v>16241.06</v>
      </c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</row>
    <row r="84" spans="1:64" x14ac:dyDescent="0.3">
      <c r="A84" s="34" t="str">
        <f>"09"</f>
        <v>09</v>
      </c>
      <c r="B84" s="36" t="s">
        <v>164</v>
      </c>
      <c r="C84" s="38">
        <v>76572.69</v>
      </c>
      <c r="D84" s="15">
        <v>4.7650000000000001E-3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 t="s">
        <v>294</v>
      </c>
      <c r="AV84" s="16" t="s">
        <v>295</v>
      </c>
      <c r="AW84" s="16" t="s">
        <v>152</v>
      </c>
      <c r="AX84" s="16" t="s">
        <v>296</v>
      </c>
      <c r="AY84" s="16" t="s">
        <v>297</v>
      </c>
      <c r="AZ84" s="16" t="s">
        <v>298</v>
      </c>
      <c r="BA84" s="16" t="s">
        <v>297</v>
      </c>
      <c r="BB84" s="16" t="s">
        <v>298</v>
      </c>
      <c r="BC84" s="16" t="s">
        <v>152</v>
      </c>
      <c r="BD84" s="16" t="s">
        <v>296</v>
      </c>
      <c r="BE84" s="16" t="s">
        <v>294</v>
      </c>
      <c r="BF84" s="16" t="s">
        <v>295</v>
      </c>
      <c r="BG84" s="16"/>
      <c r="BH84" s="16"/>
      <c r="BI84" s="16"/>
      <c r="BJ84" s="16"/>
      <c r="BK84" s="16"/>
      <c r="BL84" s="16"/>
    </row>
    <row r="85" spans="1:64" x14ac:dyDescent="0.3">
      <c r="A85" s="35"/>
      <c r="B85" s="37"/>
      <c r="C85" s="39"/>
      <c r="D85" s="15">
        <v>2.1982000000000002E-2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 t="s">
        <v>138</v>
      </c>
      <c r="AV85" s="17">
        <v>7657.27</v>
      </c>
      <c r="AW85" s="16" t="s">
        <v>162</v>
      </c>
      <c r="AX85" s="17">
        <v>11485.9</v>
      </c>
      <c r="AY85" s="16" t="s">
        <v>163</v>
      </c>
      <c r="AZ85" s="17">
        <v>19143.169999999998</v>
      </c>
      <c r="BA85" s="16" t="s">
        <v>163</v>
      </c>
      <c r="BB85" s="17">
        <v>19143.169999999998</v>
      </c>
      <c r="BC85" s="16" t="s">
        <v>162</v>
      </c>
      <c r="BD85" s="17">
        <v>11485.9</v>
      </c>
      <c r="BE85" s="16" t="s">
        <v>138</v>
      </c>
      <c r="BF85" s="17">
        <v>7657.28</v>
      </c>
      <c r="BG85" s="16"/>
      <c r="BH85" s="16"/>
      <c r="BI85" s="16"/>
      <c r="BJ85" s="16"/>
      <c r="BK85" s="16"/>
      <c r="BL85" s="16"/>
    </row>
    <row r="86" spans="1:64" x14ac:dyDescent="0.3">
      <c r="A86" s="28" t="str">
        <f>"10"</f>
        <v>10</v>
      </c>
      <c r="B86" s="30" t="s">
        <v>171</v>
      </c>
      <c r="C86" s="32">
        <v>112697.53</v>
      </c>
      <c r="D86" s="12">
        <v>7.012E-3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 t="s">
        <v>299</v>
      </c>
      <c r="AP86" s="13" t="s">
        <v>300</v>
      </c>
      <c r="AQ86" s="13" t="s">
        <v>299</v>
      </c>
      <c r="AR86" s="13" t="s">
        <v>300</v>
      </c>
      <c r="AS86" s="13" t="s">
        <v>301</v>
      </c>
      <c r="AT86" s="13" t="s">
        <v>302</v>
      </c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</row>
    <row r="87" spans="1:64" x14ac:dyDescent="0.3">
      <c r="A87" s="29"/>
      <c r="B87" s="31"/>
      <c r="C87" s="33"/>
      <c r="D87" s="12">
        <v>3.2351999999999999E-2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 t="s">
        <v>154</v>
      </c>
      <c r="AP87" s="14">
        <v>45079.01</v>
      </c>
      <c r="AQ87" s="13" t="s">
        <v>154</v>
      </c>
      <c r="AR87" s="14">
        <v>45079.01</v>
      </c>
      <c r="AS87" s="13" t="s">
        <v>139</v>
      </c>
      <c r="AT87" s="14">
        <v>22539.51</v>
      </c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</row>
    <row r="88" spans="1:64" x14ac:dyDescent="0.3">
      <c r="A88" s="34" t="str">
        <f>"11"</f>
        <v>11</v>
      </c>
      <c r="B88" s="36" t="s">
        <v>176</v>
      </c>
      <c r="C88" s="38">
        <v>110383.45</v>
      </c>
      <c r="D88" s="15">
        <v>6.868E-3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 t="s">
        <v>303</v>
      </c>
      <c r="AR88" s="16" t="s">
        <v>304</v>
      </c>
      <c r="AS88" s="16" t="s">
        <v>305</v>
      </c>
      <c r="AT88" s="16" t="s">
        <v>306</v>
      </c>
      <c r="AU88" s="16" t="s">
        <v>305</v>
      </c>
      <c r="AV88" s="16" t="s">
        <v>306</v>
      </c>
      <c r="AW88" s="16" t="s">
        <v>307</v>
      </c>
      <c r="AX88" s="16" t="s">
        <v>308</v>
      </c>
      <c r="AY88" s="16" t="s">
        <v>303</v>
      </c>
      <c r="AZ88" s="16" t="s">
        <v>304</v>
      </c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</row>
    <row r="89" spans="1:64" x14ac:dyDescent="0.3">
      <c r="A89" s="35"/>
      <c r="B89" s="37"/>
      <c r="C89" s="39"/>
      <c r="D89" s="15">
        <v>3.1688000000000001E-2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 t="s">
        <v>138</v>
      </c>
      <c r="AR89" s="17">
        <v>11038.35</v>
      </c>
      <c r="AS89" s="16" t="s">
        <v>148</v>
      </c>
      <c r="AT89" s="17">
        <v>33115.040000000001</v>
      </c>
      <c r="AU89" s="16" t="s">
        <v>148</v>
      </c>
      <c r="AV89" s="17">
        <v>33115.040000000001</v>
      </c>
      <c r="AW89" s="16" t="s">
        <v>139</v>
      </c>
      <c r="AX89" s="17">
        <v>22076.69</v>
      </c>
      <c r="AY89" s="16" t="s">
        <v>138</v>
      </c>
      <c r="AZ89" s="17">
        <v>11038.33</v>
      </c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0" spans="1:64" x14ac:dyDescent="0.3">
      <c r="A90" s="28" t="str">
        <f>"12"</f>
        <v>12</v>
      </c>
      <c r="B90" s="30" t="s">
        <v>183</v>
      </c>
      <c r="C90" s="32">
        <v>124237.78</v>
      </c>
      <c r="D90" s="12">
        <v>7.7299999999999999E-3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 t="s">
        <v>309</v>
      </c>
      <c r="AV90" s="13" t="s">
        <v>310</v>
      </c>
      <c r="AW90" s="13" t="s">
        <v>309</v>
      </c>
      <c r="AX90" s="13" t="s">
        <v>310</v>
      </c>
      <c r="AY90" s="13" t="s">
        <v>309</v>
      </c>
      <c r="AZ90" s="13" t="s">
        <v>310</v>
      </c>
      <c r="BA90" s="13" t="s">
        <v>311</v>
      </c>
      <c r="BB90" s="13" t="s">
        <v>312</v>
      </c>
      <c r="BC90" s="13"/>
      <c r="BD90" s="13"/>
      <c r="BE90" s="13"/>
      <c r="BF90" s="13"/>
      <c r="BG90" s="13"/>
      <c r="BH90" s="13"/>
      <c r="BI90" s="13"/>
      <c r="BJ90" s="13"/>
      <c r="BK90" s="13"/>
      <c r="BL90" s="13"/>
    </row>
    <row r="91" spans="1:64" x14ac:dyDescent="0.3">
      <c r="A91" s="29"/>
      <c r="B91" s="31"/>
      <c r="C91" s="33"/>
      <c r="D91" s="12">
        <v>3.5665000000000002E-2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 t="s">
        <v>148</v>
      </c>
      <c r="AV91" s="14">
        <v>37271.33</v>
      </c>
      <c r="AW91" s="13" t="s">
        <v>148</v>
      </c>
      <c r="AX91" s="14">
        <v>37271.33</v>
      </c>
      <c r="AY91" s="13" t="s">
        <v>148</v>
      </c>
      <c r="AZ91" s="14">
        <v>37271.33</v>
      </c>
      <c r="BA91" s="13" t="s">
        <v>138</v>
      </c>
      <c r="BB91" s="14">
        <v>12423.79</v>
      </c>
      <c r="BC91" s="13"/>
      <c r="BD91" s="13"/>
      <c r="BE91" s="13"/>
      <c r="BF91" s="13"/>
      <c r="BG91" s="13"/>
      <c r="BH91" s="13"/>
      <c r="BI91" s="13"/>
      <c r="BJ91" s="13"/>
      <c r="BK91" s="13"/>
      <c r="BL91" s="13"/>
    </row>
    <row r="92" spans="1:64" ht="14.4" customHeight="1" x14ac:dyDescent="0.3">
      <c r="A92" s="34" t="str">
        <f>"13"</f>
        <v>13</v>
      </c>
      <c r="B92" s="36" t="s">
        <v>188</v>
      </c>
      <c r="C92" s="38">
        <v>75488.539999999994</v>
      </c>
      <c r="D92" s="15">
        <v>4.6969999999999998E-3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 t="s">
        <v>313</v>
      </c>
      <c r="AB92" s="16" t="s">
        <v>314</v>
      </c>
      <c r="AC92" s="16" t="s">
        <v>315</v>
      </c>
      <c r="AD92" s="16" t="s">
        <v>316</v>
      </c>
      <c r="AE92" s="16" t="s">
        <v>317</v>
      </c>
      <c r="AF92" s="16" t="s">
        <v>318</v>
      </c>
      <c r="AG92" s="16" t="s">
        <v>315</v>
      </c>
      <c r="AH92" s="16" t="s">
        <v>316</v>
      </c>
      <c r="AI92" s="16" t="s">
        <v>313</v>
      </c>
      <c r="AJ92" s="16" t="s">
        <v>314</v>
      </c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x14ac:dyDescent="0.3">
      <c r="A93" s="35"/>
      <c r="B93" s="37"/>
      <c r="C93" s="39"/>
      <c r="D93" s="15">
        <v>2.1669999999999998E-2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 t="s">
        <v>162</v>
      </c>
      <c r="AB93" s="17">
        <v>11323.28</v>
      </c>
      <c r="AC93" s="16" t="s">
        <v>139</v>
      </c>
      <c r="AD93" s="17">
        <v>15097.71</v>
      </c>
      <c r="AE93" s="16" t="s">
        <v>148</v>
      </c>
      <c r="AF93" s="17">
        <v>22646.560000000001</v>
      </c>
      <c r="AG93" s="16" t="s">
        <v>139</v>
      </c>
      <c r="AH93" s="17">
        <v>15097.71</v>
      </c>
      <c r="AI93" s="16" t="s">
        <v>162</v>
      </c>
      <c r="AJ93" s="17">
        <v>11323.28</v>
      </c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</row>
    <row r="94" spans="1:64" x14ac:dyDescent="0.3">
      <c r="A94" s="28" t="str">
        <f>"14"</f>
        <v>14</v>
      </c>
      <c r="B94" s="30" t="s">
        <v>195</v>
      </c>
      <c r="C94" s="32">
        <v>506880.9</v>
      </c>
      <c r="D94" s="12">
        <v>3.1539999999999999E-2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 t="s">
        <v>319</v>
      </c>
      <c r="AB94" s="13" t="s">
        <v>320</v>
      </c>
      <c r="AC94" s="13" t="s">
        <v>321</v>
      </c>
      <c r="AD94" s="13" t="s">
        <v>322</v>
      </c>
      <c r="AE94" s="13" t="s">
        <v>323</v>
      </c>
      <c r="AF94" s="13" t="s">
        <v>324</v>
      </c>
      <c r="AG94" s="13" t="s">
        <v>325</v>
      </c>
      <c r="AH94" s="13" t="s">
        <v>326</v>
      </c>
      <c r="AI94" s="13" t="s">
        <v>327</v>
      </c>
      <c r="AJ94" s="13" t="s">
        <v>328</v>
      </c>
      <c r="AK94" s="13" t="s">
        <v>319</v>
      </c>
      <c r="AL94" s="13" t="s">
        <v>320</v>
      </c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</row>
    <row r="95" spans="1:64" x14ac:dyDescent="0.3">
      <c r="A95" s="29"/>
      <c r="B95" s="31"/>
      <c r="C95" s="33"/>
      <c r="D95" s="12">
        <v>0.14551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 t="s">
        <v>206</v>
      </c>
      <c r="AB95" s="14">
        <v>25344.05</v>
      </c>
      <c r="AC95" s="13" t="s">
        <v>162</v>
      </c>
      <c r="AD95" s="14">
        <v>76032.14</v>
      </c>
      <c r="AE95" s="13" t="s">
        <v>148</v>
      </c>
      <c r="AF95" s="14">
        <v>152064.26999999999</v>
      </c>
      <c r="AG95" s="13" t="s">
        <v>163</v>
      </c>
      <c r="AH95" s="14">
        <v>126720.23</v>
      </c>
      <c r="AI95" s="13" t="s">
        <v>139</v>
      </c>
      <c r="AJ95" s="14">
        <v>101376.18</v>
      </c>
      <c r="AK95" s="13" t="s">
        <v>206</v>
      </c>
      <c r="AL95" s="14">
        <v>25344.03</v>
      </c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</row>
    <row r="96" spans="1:64" x14ac:dyDescent="0.3">
      <c r="A96" s="34" t="str">
        <f>"15"</f>
        <v>15</v>
      </c>
      <c r="B96" s="36" t="s">
        <v>207</v>
      </c>
      <c r="C96" s="38">
        <v>194818.61</v>
      </c>
      <c r="D96" s="15">
        <v>1.2122000000000001E-2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 t="s">
        <v>329</v>
      </c>
      <c r="AB96" s="16" t="s">
        <v>330</v>
      </c>
      <c r="AC96" s="16" t="s">
        <v>331</v>
      </c>
      <c r="AD96" s="16" t="s">
        <v>332</v>
      </c>
      <c r="AE96" s="16" t="s">
        <v>333</v>
      </c>
      <c r="AF96" s="16" t="s">
        <v>334</v>
      </c>
      <c r="AG96" s="16" t="s">
        <v>333</v>
      </c>
      <c r="AH96" s="16" t="s">
        <v>334</v>
      </c>
      <c r="AI96" s="16" t="s">
        <v>335</v>
      </c>
      <c r="AJ96" s="16" t="s">
        <v>336</v>
      </c>
      <c r="AK96" s="16" t="s">
        <v>329</v>
      </c>
      <c r="AL96" s="16" t="s">
        <v>330</v>
      </c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</row>
    <row r="97" spans="1:64" x14ac:dyDescent="0.3">
      <c r="A97" s="35"/>
      <c r="B97" s="37"/>
      <c r="C97" s="39"/>
      <c r="D97" s="15">
        <v>5.5925999999999997E-2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 t="s">
        <v>206</v>
      </c>
      <c r="AB97" s="17">
        <v>9740.93</v>
      </c>
      <c r="AC97" s="16" t="s">
        <v>138</v>
      </c>
      <c r="AD97" s="17">
        <v>19481.86</v>
      </c>
      <c r="AE97" s="16" t="s">
        <v>163</v>
      </c>
      <c r="AF97" s="17">
        <v>48704.65</v>
      </c>
      <c r="AG97" s="16" t="s">
        <v>163</v>
      </c>
      <c r="AH97" s="17">
        <v>48704.65</v>
      </c>
      <c r="AI97" s="16" t="s">
        <v>148</v>
      </c>
      <c r="AJ97" s="17">
        <v>58445.58</v>
      </c>
      <c r="AK97" s="16" t="s">
        <v>206</v>
      </c>
      <c r="AL97" s="17">
        <v>9740.94</v>
      </c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</row>
    <row r="98" spans="1:64" x14ac:dyDescent="0.3">
      <c r="A98" s="28" t="str">
        <f>"16"</f>
        <v>16</v>
      </c>
      <c r="B98" s="30" t="s">
        <v>222</v>
      </c>
      <c r="C98" s="32">
        <v>13815.04</v>
      </c>
      <c r="D98" s="12">
        <v>8.5999999999999998E-4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 t="s">
        <v>337</v>
      </c>
      <c r="BF98" s="13" t="s">
        <v>338</v>
      </c>
      <c r="BG98" s="13"/>
      <c r="BH98" s="13"/>
      <c r="BI98" s="13"/>
      <c r="BJ98" s="13"/>
      <c r="BK98" s="13"/>
      <c r="BL98" s="13"/>
    </row>
    <row r="99" spans="1:64" x14ac:dyDescent="0.3">
      <c r="A99" s="29"/>
      <c r="B99" s="31"/>
      <c r="C99" s="33"/>
      <c r="D99" s="12">
        <v>3.9659999999999999E-3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 t="s">
        <v>225</v>
      </c>
      <c r="BF99" s="14">
        <v>13815.04</v>
      </c>
      <c r="BG99" s="13"/>
      <c r="BH99" s="13"/>
      <c r="BI99" s="13"/>
      <c r="BJ99" s="13"/>
      <c r="BK99" s="13"/>
      <c r="BL99" s="13"/>
    </row>
    <row r="100" spans="1:64" ht="14.4" customHeight="1" x14ac:dyDescent="0.3">
      <c r="A100" s="34" t="str">
        <f>"17"</f>
        <v>17</v>
      </c>
      <c r="B100" s="36" t="s">
        <v>226</v>
      </c>
      <c r="C100" s="38">
        <v>55715.17</v>
      </c>
      <c r="D100" s="15">
        <v>3.467E-3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 t="s">
        <v>339</v>
      </c>
      <c r="AL100" s="16" t="s">
        <v>340</v>
      </c>
      <c r="AM100" s="16" t="s">
        <v>341</v>
      </c>
      <c r="AN100" s="16" t="s">
        <v>342</v>
      </c>
      <c r="AO100" s="16" t="s">
        <v>343</v>
      </c>
      <c r="AP100" s="16" t="s">
        <v>344</v>
      </c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</row>
    <row r="101" spans="1:64" x14ac:dyDescent="0.3">
      <c r="A101" s="35"/>
      <c r="B101" s="37"/>
      <c r="C101" s="39"/>
      <c r="D101" s="15">
        <v>1.5994000000000001E-2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 t="s">
        <v>147</v>
      </c>
      <c r="AL101" s="17">
        <v>27857.59</v>
      </c>
      <c r="AM101" s="16" t="s">
        <v>148</v>
      </c>
      <c r="AN101" s="17">
        <v>16714.55</v>
      </c>
      <c r="AO101" s="16" t="s">
        <v>139</v>
      </c>
      <c r="AP101" s="17">
        <v>11143.03</v>
      </c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</row>
    <row r="102" spans="1:64" ht="14.4" customHeight="1" x14ac:dyDescent="0.3">
      <c r="A102" s="28" t="str">
        <f>"18"</f>
        <v>18</v>
      </c>
      <c r="B102" s="30" t="s">
        <v>233</v>
      </c>
      <c r="C102" s="32">
        <v>26213.119999999999</v>
      </c>
      <c r="D102" s="12">
        <v>1.6310000000000001E-3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 t="s">
        <v>345</v>
      </c>
      <c r="V102" s="13" t="s">
        <v>346</v>
      </c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 t="s">
        <v>347</v>
      </c>
      <c r="AR102" s="13" t="s">
        <v>348</v>
      </c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</row>
    <row r="103" spans="1:64" x14ac:dyDescent="0.3">
      <c r="A103" s="29"/>
      <c r="B103" s="31"/>
      <c r="C103" s="33"/>
      <c r="D103" s="12">
        <v>7.5249999999999996E-3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 t="s">
        <v>148</v>
      </c>
      <c r="V103" s="14">
        <v>7863.94</v>
      </c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 t="s">
        <v>238</v>
      </c>
      <c r="AR103" s="14">
        <v>18349.18</v>
      </c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</row>
    <row r="104" spans="1:64" x14ac:dyDescent="0.3">
      <c r="A104" s="34" t="str">
        <f>"19"</f>
        <v>19</v>
      </c>
      <c r="B104" s="36" t="s">
        <v>239</v>
      </c>
      <c r="C104" s="38">
        <v>2406.5500000000002</v>
      </c>
      <c r="D104" s="15">
        <v>1.4999999999999999E-4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 t="s">
        <v>349</v>
      </c>
      <c r="AL104" s="16" t="s">
        <v>350</v>
      </c>
      <c r="AM104" s="16" t="s">
        <v>349</v>
      </c>
      <c r="AN104" s="16" t="s">
        <v>350</v>
      </c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</row>
    <row r="105" spans="1:64" x14ac:dyDescent="0.3">
      <c r="A105" s="35"/>
      <c r="B105" s="37"/>
      <c r="C105" s="39"/>
      <c r="D105" s="15">
        <v>6.9099999999999999E-4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 t="s">
        <v>147</v>
      </c>
      <c r="AL105" s="17">
        <v>1203.28</v>
      </c>
      <c r="AM105" s="16" t="s">
        <v>147</v>
      </c>
      <c r="AN105" s="17">
        <v>1203.27</v>
      </c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</row>
    <row r="106" spans="1:64" x14ac:dyDescent="0.3">
      <c r="A106" s="28" t="str">
        <f>"20"</f>
        <v>20</v>
      </c>
      <c r="B106" s="30" t="s">
        <v>251</v>
      </c>
      <c r="C106" s="32">
        <v>529835.56999999995</v>
      </c>
      <c r="D106" s="12">
        <v>3.2967999999999997E-2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 t="s">
        <v>351</v>
      </c>
      <c r="BF106" s="13" t="s">
        <v>352</v>
      </c>
      <c r="BG106" s="13" t="s">
        <v>353</v>
      </c>
      <c r="BH106" s="13" t="s">
        <v>354</v>
      </c>
      <c r="BI106" s="13" t="s">
        <v>355</v>
      </c>
      <c r="BJ106" s="13" t="s">
        <v>356</v>
      </c>
      <c r="BK106" s="13" t="s">
        <v>296</v>
      </c>
      <c r="BL106" s="13" t="s">
        <v>357</v>
      </c>
    </row>
    <row r="107" spans="1:64" x14ac:dyDescent="0.3">
      <c r="A107" s="29"/>
      <c r="B107" s="31"/>
      <c r="C107" s="33"/>
      <c r="D107" s="12">
        <v>0.15209900000000001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 t="s">
        <v>139</v>
      </c>
      <c r="BF107" s="14">
        <v>105967.11</v>
      </c>
      <c r="BG107" s="13" t="s">
        <v>148</v>
      </c>
      <c r="BH107" s="14">
        <v>158950.67000000001</v>
      </c>
      <c r="BI107" s="13" t="s">
        <v>154</v>
      </c>
      <c r="BJ107" s="14">
        <v>211934.23</v>
      </c>
      <c r="BK107" s="13" t="s">
        <v>138</v>
      </c>
      <c r="BL107" s="14">
        <v>52983.56</v>
      </c>
    </row>
    <row r="108" spans="1:64" ht="14.4" customHeight="1" x14ac:dyDescent="0.3">
      <c r="A108" s="40" t="s">
        <v>358</v>
      </c>
      <c r="B108" s="41"/>
      <c r="C108" s="42">
        <v>16071155.869999999</v>
      </c>
      <c r="D108" s="45">
        <v>1</v>
      </c>
      <c r="E108" s="48">
        <v>0</v>
      </c>
      <c r="F108" s="49"/>
      <c r="G108" s="48">
        <v>0</v>
      </c>
      <c r="H108" s="49"/>
      <c r="I108" s="50">
        <v>7.8750000000000001E-3</v>
      </c>
      <c r="J108" s="51"/>
      <c r="K108" s="48">
        <v>0</v>
      </c>
      <c r="L108" s="49"/>
      <c r="M108" s="48">
        <v>0</v>
      </c>
      <c r="N108" s="49"/>
      <c r="O108" s="50">
        <v>1.1807E-2</v>
      </c>
      <c r="P108" s="51"/>
      <c r="Q108" s="50">
        <v>6.4020999999999995E-2</v>
      </c>
      <c r="R108" s="51"/>
      <c r="S108" s="50">
        <v>1.6316000000000001E-2</v>
      </c>
      <c r="T108" s="51"/>
      <c r="U108" s="50">
        <v>2.0794E-2</v>
      </c>
      <c r="V108" s="51"/>
      <c r="W108" s="50">
        <v>1.9487000000000001E-2</v>
      </c>
      <c r="X108" s="51"/>
      <c r="Y108" s="50">
        <v>1.9501000000000001E-2</v>
      </c>
      <c r="Z108" s="51"/>
      <c r="AA108" s="50">
        <v>3.0714999999999999E-2</v>
      </c>
      <c r="AB108" s="51"/>
      <c r="AC108" s="50">
        <v>5.3196E-2</v>
      </c>
      <c r="AD108" s="51"/>
      <c r="AE108" s="50">
        <v>0.109051</v>
      </c>
      <c r="AF108" s="51"/>
      <c r="AG108" s="50">
        <v>9.4668000000000002E-2</v>
      </c>
      <c r="AH108" s="51"/>
      <c r="AI108" s="50">
        <v>8.7523000000000004E-2</v>
      </c>
      <c r="AJ108" s="51"/>
      <c r="AK108" s="50">
        <v>7.6666999999999999E-2</v>
      </c>
      <c r="AL108" s="51"/>
      <c r="AM108" s="50">
        <v>6.6403000000000004E-2</v>
      </c>
      <c r="AN108" s="51"/>
      <c r="AO108" s="50">
        <v>6.5915000000000001E-2</v>
      </c>
      <c r="AP108" s="51"/>
      <c r="AQ108" s="50">
        <v>4.1787999999999999E-2</v>
      </c>
      <c r="AR108" s="51"/>
      <c r="AS108" s="50">
        <v>3.3343999999999999E-2</v>
      </c>
      <c r="AT108" s="51"/>
      <c r="AU108" s="50">
        <v>4.0887E-2</v>
      </c>
      <c r="AV108" s="51"/>
      <c r="AW108" s="50">
        <v>2.9522E-2</v>
      </c>
      <c r="AX108" s="51"/>
      <c r="AY108" s="50">
        <v>2.3564000000000002E-2</v>
      </c>
      <c r="AZ108" s="51"/>
      <c r="BA108" s="50">
        <v>1.319E-2</v>
      </c>
      <c r="BB108" s="51"/>
      <c r="BC108" s="50">
        <v>5.9659999999999999E-3</v>
      </c>
      <c r="BD108" s="51"/>
      <c r="BE108" s="50">
        <v>1.7930000000000001E-2</v>
      </c>
      <c r="BF108" s="51"/>
      <c r="BG108" s="50">
        <v>2.0167999999999998E-2</v>
      </c>
      <c r="BH108" s="51"/>
      <c r="BI108" s="50">
        <v>2.3168000000000001E-2</v>
      </c>
      <c r="BJ108" s="51"/>
      <c r="BK108" s="50">
        <v>6.5329999999999997E-3</v>
      </c>
      <c r="BL108" s="51"/>
    </row>
    <row r="109" spans="1:64" ht="14.4" customHeight="1" x14ac:dyDescent="0.3">
      <c r="A109" s="40" t="s">
        <v>359</v>
      </c>
      <c r="B109" s="41"/>
      <c r="C109" s="43"/>
      <c r="D109" s="46"/>
      <c r="E109" s="48">
        <v>0</v>
      </c>
      <c r="F109" s="49"/>
      <c r="G109" s="48">
        <v>0</v>
      </c>
      <c r="H109" s="49"/>
      <c r="I109" s="50">
        <v>7.8750000000000001E-3</v>
      </c>
      <c r="J109" s="51"/>
      <c r="K109" s="50">
        <v>7.8750000000000001E-3</v>
      </c>
      <c r="L109" s="51"/>
      <c r="M109" s="50">
        <v>7.8750000000000001E-3</v>
      </c>
      <c r="N109" s="51"/>
      <c r="O109" s="50">
        <v>1.9682999999999999E-2</v>
      </c>
      <c r="P109" s="51"/>
      <c r="Q109" s="50">
        <v>8.3703E-2</v>
      </c>
      <c r="R109" s="51"/>
      <c r="S109" s="50">
        <v>0.10002</v>
      </c>
      <c r="T109" s="51"/>
      <c r="U109" s="50">
        <v>0.120814</v>
      </c>
      <c r="V109" s="51"/>
      <c r="W109" s="50">
        <v>0.14030000000000001</v>
      </c>
      <c r="X109" s="51"/>
      <c r="Y109" s="50">
        <v>0.159801</v>
      </c>
      <c r="Z109" s="51"/>
      <c r="AA109" s="50">
        <v>0.19051599999999999</v>
      </c>
      <c r="AB109" s="51"/>
      <c r="AC109" s="50">
        <v>0.24371100000000001</v>
      </c>
      <c r="AD109" s="51"/>
      <c r="AE109" s="50">
        <v>0.35276299999999999</v>
      </c>
      <c r="AF109" s="51"/>
      <c r="AG109" s="50">
        <v>0.44742999999999999</v>
      </c>
      <c r="AH109" s="51"/>
      <c r="AI109" s="50">
        <v>0.53495300000000001</v>
      </c>
      <c r="AJ109" s="51"/>
      <c r="AK109" s="50">
        <v>0.61162000000000005</v>
      </c>
      <c r="AL109" s="51"/>
      <c r="AM109" s="50">
        <v>0.67802300000000004</v>
      </c>
      <c r="AN109" s="51"/>
      <c r="AO109" s="50">
        <v>0.74393799999999999</v>
      </c>
      <c r="AP109" s="51"/>
      <c r="AQ109" s="50">
        <v>0.78572600000000004</v>
      </c>
      <c r="AR109" s="51"/>
      <c r="AS109" s="50">
        <v>0.81906999999999996</v>
      </c>
      <c r="AT109" s="51"/>
      <c r="AU109" s="50">
        <v>0.859958</v>
      </c>
      <c r="AV109" s="51"/>
      <c r="AW109" s="50">
        <v>0.88948000000000005</v>
      </c>
      <c r="AX109" s="51"/>
      <c r="AY109" s="50">
        <v>0.91304399999999997</v>
      </c>
      <c r="AZ109" s="51"/>
      <c r="BA109" s="50">
        <v>0.926234</v>
      </c>
      <c r="BB109" s="51"/>
      <c r="BC109" s="50">
        <v>0.93220000000000003</v>
      </c>
      <c r="BD109" s="51"/>
      <c r="BE109" s="50">
        <v>0.95013000000000003</v>
      </c>
      <c r="BF109" s="51"/>
      <c r="BG109" s="50">
        <v>0.97029799999999999</v>
      </c>
      <c r="BH109" s="51"/>
      <c r="BI109" s="50">
        <v>0.99346699999999999</v>
      </c>
      <c r="BJ109" s="51"/>
      <c r="BK109" s="48">
        <v>1</v>
      </c>
      <c r="BL109" s="49"/>
    </row>
    <row r="110" spans="1:64" ht="14.4" customHeight="1" x14ac:dyDescent="0.3">
      <c r="A110" s="40" t="s">
        <v>360</v>
      </c>
      <c r="B110" s="41"/>
      <c r="C110" s="43"/>
      <c r="D110" s="46"/>
      <c r="E110" s="52">
        <v>0</v>
      </c>
      <c r="F110" s="53"/>
      <c r="G110" s="52">
        <v>0</v>
      </c>
      <c r="H110" s="53"/>
      <c r="I110" s="54">
        <v>126566.45</v>
      </c>
      <c r="J110" s="55"/>
      <c r="K110" s="52">
        <v>0</v>
      </c>
      <c r="L110" s="53"/>
      <c r="M110" s="52">
        <v>0</v>
      </c>
      <c r="N110" s="53"/>
      <c r="O110" s="54">
        <v>189755.92</v>
      </c>
      <c r="P110" s="55"/>
      <c r="Q110" s="54">
        <v>1028889.19</v>
      </c>
      <c r="R110" s="55"/>
      <c r="S110" s="54">
        <v>262223.07</v>
      </c>
      <c r="T110" s="55"/>
      <c r="U110" s="54">
        <v>334178.73</v>
      </c>
      <c r="V110" s="55"/>
      <c r="W110" s="54">
        <v>313176.84000000003</v>
      </c>
      <c r="X110" s="55"/>
      <c r="Y110" s="54">
        <v>313402.65000000002</v>
      </c>
      <c r="Z110" s="55"/>
      <c r="AA110" s="54">
        <v>493618.15</v>
      </c>
      <c r="AB110" s="55"/>
      <c r="AC110" s="54">
        <v>854913.67</v>
      </c>
      <c r="AD110" s="55"/>
      <c r="AE110" s="54">
        <v>1752580.69</v>
      </c>
      <c r="AF110" s="55"/>
      <c r="AG110" s="54">
        <v>1521417.83</v>
      </c>
      <c r="AH110" s="55"/>
      <c r="AI110" s="54">
        <v>1406587.79</v>
      </c>
      <c r="AJ110" s="55"/>
      <c r="AK110" s="54">
        <v>1232129.5</v>
      </c>
      <c r="AL110" s="55"/>
      <c r="AM110" s="54">
        <v>1067178.22</v>
      </c>
      <c r="AN110" s="55"/>
      <c r="AO110" s="54">
        <v>1059323.58</v>
      </c>
      <c r="AP110" s="55"/>
      <c r="AQ110" s="54">
        <v>671589.1</v>
      </c>
      <c r="AR110" s="55"/>
      <c r="AS110" s="54">
        <v>535874.76</v>
      </c>
      <c r="AT110" s="55"/>
      <c r="AU110" s="54">
        <v>657107.73</v>
      </c>
      <c r="AV110" s="55"/>
      <c r="AW110" s="54">
        <v>474454.33</v>
      </c>
      <c r="AX110" s="55"/>
      <c r="AY110" s="54">
        <v>378708.27</v>
      </c>
      <c r="AZ110" s="55"/>
      <c r="BA110" s="54">
        <v>211975.43</v>
      </c>
      <c r="BB110" s="55"/>
      <c r="BC110" s="54">
        <v>95884.36</v>
      </c>
      <c r="BD110" s="55"/>
      <c r="BE110" s="54">
        <v>288148.01</v>
      </c>
      <c r="BF110" s="55"/>
      <c r="BG110" s="54">
        <v>324130.81</v>
      </c>
      <c r="BH110" s="55"/>
      <c r="BI110" s="54">
        <v>372340.34</v>
      </c>
      <c r="BJ110" s="55"/>
      <c r="BK110" s="54">
        <v>105000.45</v>
      </c>
      <c r="BL110" s="55"/>
    </row>
    <row r="111" spans="1:64" ht="14.4" customHeight="1" x14ac:dyDescent="0.3">
      <c r="A111" s="40" t="s">
        <v>361</v>
      </c>
      <c r="B111" s="41"/>
      <c r="C111" s="44"/>
      <c r="D111" s="47"/>
      <c r="E111" s="52">
        <v>0</v>
      </c>
      <c r="F111" s="53"/>
      <c r="G111" s="52">
        <v>0</v>
      </c>
      <c r="H111" s="53"/>
      <c r="I111" s="54">
        <v>126566.45</v>
      </c>
      <c r="J111" s="55"/>
      <c r="K111" s="54">
        <v>126566.45</v>
      </c>
      <c r="L111" s="55"/>
      <c r="M111" s="54">
        <v>126566.45</v>
      </c>
      <c r="N111" s="55"/>
      <c r="O111" s="54">
        <v>316322.37</v>
      </c>
      <c r="P111" s="55"/>
      <c r="Q111" s="54">
        <v>1345211.56</v>
      </c>
      <c r="R111" s="55"/>
      <c r="S111" s="54">
        <v>1607434.63</v>
      </c>
      <c r="T111" s="55"/>
      <c r="U111" s="54">
        <v>1941613.36</v>
      </c>
      <c r="V111" s="55"/>
      <c r="W111" s="54">
        <v>2254790.2000000002</v>
      </c>
      <c r="X111" s="55"/>
      <c r="Y111" s="54">
        <v>2568192.85</v>
      </c>
      <c r="Z111" s="55"/>
      <c r="AA111" s="54">
        <v>3061811</v>
      </c>
      <c r="AB111" s="55"/>
      <c r="AC111" s="54">
        <v>3916724.67</v>
      </c>
      <c r="AD111" s="55"/>
      <c r="AE111" s="54">
        <v>5669305.3600000003</v>
      </c>
      <c r="AF111" s="55"/>
      <c r="AG111" s="54">
        <v>7190723.1900000004</v>
      </c>
      <c r="AH111" s="55"/>
      <c r="AI111" s="54">
        <v>8597310.9800000004</v>
      </c>
      <c r="AJ111" s="55"/>
      <c r="AK111" s="54">
        <v>9829440.4800000004</v>
      </c>
      <c r="AL111" s="55"/>
      <c r="AM111" s="54">
        <v>10896618.699999999</v>
      </c>
      <c r="AN111" s="55"/>
      <c r="AO111" s="54">
        <v>11955942.279999999</v>
      </c>
      <c r="AP111" s="55"/>
      <c r="AQ111" s="54">
        <v>12627531.380000001</v>
      </c>
      <c r="AR111" s="55"/>
      <c r="AS111" s="54">
        <v>13163406.140000001</v>
      </c>
      <c r="AT111" s="55"/>
      <c r="AU111" s="54">
        <v>13820513.869999999</v>
      </c>
      <c r="AV111" s="55"/>
      <c r="AW111" s="54">
        <v>14294968.199999999</v>
      </c>
      <c r="AX111" s="55"/>
      <c r="AY111" s="54">
        <v>14673676.470000001</v>
      </c>
      <c r="AZ111" s="55"/>
      <c r="BA111" s="54">
        <v>14885651.9</v>
      </c>
      <c r="BB111" s="55"/>
      <c r="BC111" s="54">
        <v>14981536.26</v>
      </c>
      <c r="BD111" s="55"/>
      <c r="BE111" s="54">
        <v>15269684.27</v>
      </c>
      <c r="BF111" s="55"/>
      <c r="BG111" s="54">
        <v>15593815.08</v>
      </c>
      <c r="BH111" s="55"/>
      <c r="BI111" s="54">
        <v>15966155.42</v>
      </c>
      <c r="BJ111" s="55"/>
      <c r="BK111" s="54">
        <v>16071155.869999999</v>
      </c>
      <c r="BL111" s="55"/>
    </row>
  </sheetData>
  <mergeCells count="415">
    <mergeCell ref="BB16:BG16"/>
    <mergeCell ref="BJ16:BN16"/>
    <mergeCell ref="BJ17:BN17"/>
    <mergeCell ref="BJ18:BN18"/>
    <mergeCell ref="BA7:BG7"/>
    <mergeCell ref="BH7:BN7"/>
    <mergeCell ref="BB9:BN9"/>
    <mergeCell ref="BA14:BG14"/>
    <mergeCell ref="BH14:BN14"/>
    <mergeCell ref="BB15:BG15"/>
    <mergeCell ref="BJ15:BN15"/>
    <mergeCell ref="AN16:AS16"/>
    <mergeCell ref="AV16:AZ16"/>
    <mergeCell ref="AV17:AZ17"/>
    <mergeCell ref="AV18:AZ18"/>
    <mergeCell ref="BA1:BN1"/>
    <mergeCell ref="BA2:BN2"/>
    <mergeCell ref="BA4:BG4"/>
    <mergeCell ref="BH4:BN4"/>
    <mergeCell ref="BA6:BG6"/>
    <mergeCell ref="BH6:BN6"/>
    <mergeCell ref="AM7:AS7"/>
    <mergeCell ref="AT7:AZ7"/>
    <mergeCell ref="AN9:AZ9"/>
    <mergeCell ref="AM14:AS14"/>
    <mergeCell ref="AT14:AZ14"/>
    <mergeCell ref="AN15:AS15"/>
    <mergeCell ref="AV15:AZ15"/>
    <mergeCell ref="Z16:AE16"/>
    <mergeCell ref="AH16:AL16"/>
    <mergeCell ref="AH17:AL17"/>
    <mergeCell ref="AH18:AL18"/>
    <mergeCell ref="AM1:AZ1"/>
    <mergeCell ref="AM2:AZ2"/>
    <mergeCell ref="AM4:AS4"/>
    <mergeCell ref="AT4:AZ4"/>
    <mergeCell ref="AM6:AS6"/>
    <mergeCell ref="AT6:AZ6"/>
    <mergeCell ref="AF7:AL7"/>
    <mergeCell ref="Z9:AL9"/>
    <mergeCell ref="Y14:AE14"/>
    <mergeCell ref="AF14:AL14"/>
    <mergeCell ref="Z15:AE15"/>
    <mergeCell ref="AH15:AL15"/>
    <mergeCell ref="T17:X17"/>
    <mergeCell ref="T18:X18"/>
    <mergeCell ref="K2:X2"/>
    <mergeCell ref="Y1:AL1"/>
    <mergeCell ref="Y2:AL2"/>
    <mergeCell ref="Y4:AE4"/>
    <mergeCell ref="AF4:AL4"/>
    <mergeCell ref="Y6:AE6"/>
    <mergeCell ref="AF6:AL6"/>
    <mergeCell ref="Y7:AE7"/>
    <mergeCell ref="L9:X9"/>
    <mergeCell ref="K14:Q14"/>
    <mergeCell ref="L15:Q15"/>
    <mergeCell ref="L16:Q16"/>
    <mergeCell ref="R14:X14"/>
    <mergeCell ref="T15:X15"/>
    <mergeCell ref="T16:X16"/>
    <mergeCell ref="K6:Q6"/>
    <mergeCell ref="K7:Q7"/>
    <mergeCell ref="R6:X6"/>
    <mergeCell ref="R7:X7"/>
    <mergeCell ref="K1:X1"/>
    <mergeCell ref="K4:Q4"/>
    <mergeCell ref="R4:X4"/>
    <mergeCell ref="BA111:BB111"/>
    <mergeCell ref="BC111:BD111"/>
    <mergeCell ref="BE111:BF111"/>
    <mergeCell ref="BG111:BH111"/>
    <mergeCell ref="BI111:BJ111"/>
    <mergeCell ref="BK111:BL111"/>
    <mergeCell ref="AO111:AP111"/>
    <mergeCell ref="AQ111:AR111"/>
    <mergeCell ref="AS111:AT111"/>
    <mergeCell ref="AU111:AV111"/>
    <mergeCell ref="AW111:AX111"/>
    <mergeCell ref="AY111:AZ111"/>
    <mergeCell ref="AC111:AD111"/>
    <mergeCell ref="AE111:AF111"/>
    <mergeCell ref="AG111:AH111"/>
    <mergeCell ref="AI111:AJ111"/>
    <mergeCell ref="AK111:AL111"/>
    <mergeCell ref="AM111:AN111"/>
    <mergeCell ref="Q111:R111"/>
    <mergeCell ref="S111:T111"/>
    <mergeCell ref="U111:V111"/>
    <mergeCell ref="W111:X111"/>
    <mergeCell ref="Y111:Z111"/>
    <mergeCell ref="AA111:AB111"/>
    <mergeCell ref="E111:F111"/>
    <mergeCell ref="G111:H111"/>
    <mergeCell ref="I111:J111"/>
    <mergeCell ref="K111:L111"/>
    <mergeCell ref="M111:N111"/>
    <mergeCell ref="O111:P111"/>
    <mergeCell ref="BA110:BB110"/>
    <mergeCell ref="BC110:BD110"/>
    <mergeCell ref="BE110:BF110"/>
    <mergeCell ref="BG110:BH110"/>
    <mergeCell ref="BI110:BJ110"/>
    <mergeCell ref="BK110:BL110"/>
    <mergeCell ref="AO110:AP110"/>
    <mergeCell ref="AQ110:AR110"/>
    <mergeCell ref="AS110:AT110"/>
    <mergeCell ref="AU110:AV110"/>
    <mergeCell ref="AW110:AX110"/>
    <mergeCell ref="AY110:AZ110"/>
    <mergeCell ref="AC110:AD110"/>
    <mergeCell ref="AE110:AF110"/>
    <mergeCell ref="AG110:AH110"/>
    <mergeCell ref="AI110:AJ110"/>
    <mergeCell ref="AK110:AL110"/>
    <mergeCell ref="AM110:AN110"/>
    <mergeCell ref="Q110:R110"/>
    <mergeCell ref="S110:T110"/>
    <mergeCell ref="U110:V110"/>
    <mergeCell ref="W110:X110"/>
    <mergeCell ref="Y110:Z110"/>
    <mergeCell ref="AA110:AB110"/>
    <mergeCell ref="E110:F110"/>
    <mergeCell ref="G110:H110"/>
    <mergeCell ref="I110:J110"/>
    <mergeCell ref="K110:L110"/>
    <mergeCell ref="M110:N110"/>
    <mergeCell ref="O110:P110"/>
    <mergeCell ref="BA109:BB109"/>
    <mergeCell ref="BC109:BD109"/>
    <mergeCell ref="BE109:BF109"/>
    <mergeCell ref="BG109:BH109"/>
    <mergeCell ref="BI109:BJ109"/>
    <mergeCell ref="BK109:BL109"/>
    <mergeCell ref="AO109:AP109"/>
    <mergeCell ref="AQ109:AR109"/>
    <mergeCell ref="AS109:AT109"/>
    <mergeCell ref="AU109:AV109"/>
    <mergeCell ref="AW109:AX109"/>
    <mergeCell ref="AY109:AZ109"/>
    <mergeCell ref="AC109:AD109"/>
    <mergeCell ref="AE109:AF109"/>
    <mergeCell ref="AG109:AH109"/>
    <mergeCell ref="AI109:AJ109"/>
    <mergeCell ref="AK109:AL109"/>
    <mergeCell ref="AM109:AN109"/>
    <mergeCell ref="Q109:R109"/>
    <mergeCell ref="S109:T109"/>
    <mergeCell ref="U109:V109"/>
    <mergeCell ref="W109:X109"/>
    <mergeCell ref="Y109:Z109"/>
    <mergeCell ref="AA109:AB109"/>
    <mergeCell ref="E109:F109"/>
    <mergeCell ref="G109:H109"/>
    <mergeCell ref="I109:J109"/>
    <mergeCell ref="K109:L109"/>
    <mergeCell ref="M109:N109"/>
    <mergeCell ref="O109:P109"/>
    <mergeCell ref="BA108:BB108"/>
    <mergeCell ref="BC108:BD108"/>
    <mergeCell ref="BE108:BF108"/>
    <mergeCell ref="BG108:BH108"/>
    <mergeCell ref="BI108:BJ108"/>
    <mergeCell ref="BK108:BL108"/>
    <mergeCell ref="AO108:AP108"/>
    <mergeCell ref="AQ108:AR108"/>
    <mergeCell ref="AS108:AT108"/>
    <mergeCell ref="AU108:AV108"/>
    <mergeCell ref="AW108:AX108"/>
    <mergeCell ref="AY108:AZ108"/>
    <mergeCell ref="AC108:AD108"/>
    <mergeCell ref="AE108:AF108"/>
    <mergeCell ref="AG108:AH108"/>
    <mergeCell ref="AI108:AJ108"/>
    <mergeCell ref="AK108:AL108"/>
    <mergeCell ref="AM108:AN108"/>
    <mergeCell ref="Q108:R108"/>
    <mergeCell ref="S108:T108"/>
    <mergeCell ref="U108:V108"/>
    <mergeCell ref="W108:X108"/>
    <mergeCell ref="Y108:Z108"/>
    <mergeCell ref="AA108:AB108"/>
    <mergeCell ref="E108:F108"/>
    <mergeCell ref="G108:H108"/>
    <mergeCell ref="I108:J108"/>
    <mergeCell ref="K108:L108"/>
    <mergeCell ref="M108:N108"/>
    <mergeCell ref="O108:P108"/>
    <mergeCell ref="A106:A107"/>
    <mergeCell ref="B106:B107"/>
    <mergeCell ref="C106:C107"/>
    <mergeCell ref="A108:B108"/>
    <mergeCell ref="C108:C111"/>
    <mergeCell ref="D108:D111"/>
    <mergeCell ref="A109:B109"/>
    <mergeCell ref="A110:B110"/>
    <mergeCell ref="A111:B111"/>
    <mergeCell ref="A102:A103"/>
    <mergeCell ref="B102:B103"/>
    <mergeCell ref="C102:C103"/>
    <mergeCell ref="A104:A105"/>
    <mergeCell ref="B104:B105"/>
    <mergeCell ref="C104:C105"/>
    <mergeCell ref="A98:A99"/>
    <mergeCell ref="B98:B99"/>
    <mergeCell ref="C98:C99"/>
    <mergeCell ref="A100:A101"/>
    <mergeCell ref="B100:B101"/>
    <mergeCell ref="C100:C101"/>
    <mergeCell ref="A94:A95"/>
    <mergeCell ref="B94:B95"/>
    <mergeCell ref="C94:C95"/>
    <mergeCell ref="A96:A97"/>
    <mergeCell ref="B96:B97"/>
    <mergeCell ref="C96:C97"/>
    <mergeCell ref="A90:A91"/>
    <mergeCell ref="B90:B91"/>
    <mergeCell ref="C90:C91"/>
    <mergeCell ref="A92:A93"/>
    <mergeCell ref="B92:B93"/>
    <mergeCell ref="C92:C93"/>
    <mergeCell ref="A86:A87"/>
    <mergeCell ref="B86:B87"/>
    <mergeCell ref="C86:C87"/>
    <mergeCell ref="A88:A89"/>
    <mergeCell ref="B88:B89"/>
    <mergeCell ref="C88:C89"/>
    <mergeCell ref="A82:A83"/>
    <mergeCell ref="B82:B83"/>
    <mergeCell ref="C82:C83"/>
    <mergeCell ref="A84:A85"/>
    <mergeCell ref="B84:B85"/>
    <mergeCell ref="C84:C85"/>
    <mergeCell ref="A78:A79"/>
    <mergeCell ref="B78:B79"/>
    <mergeCell ref="C78:C79"/>
    <mergeCell ref="A80:A81"/>
    <mergeCell ref="B80:B81"/>
    <mergeCell ref="C80:C81"/>
    <mergeCell ref="A74:A75"/>
    <mergeCell ref="B74:B75"/>
    <mergeCell ref="C74:C75"/>
    <mergeCell ref="A76:A77"/>
    <mergeCell ref="B76:B77"/>
    <mergeCell ref="C76:C77"/>
    <mergeCell ref="A70:A71"/>
    <mergeCell ref="B70:B71"/>
    <mergeCell ref="C70:C71"/>
    <mergeCell ref="A72:A73"/>
    <mergeCell ref="B72:B73"/>
    <mergeCell ref="C72:C73"/>
    <mergeCell ref="A66:A67"/>
    <mergeCell ref="B66:B67"/>
    <mergeCell ref="C66:C67"/>
    <mergeCell ref="A68:A69"/>
    <mergeCell ref="B68:B69"/>
    <mergeCell ref="C68:C69"/>
    <mergeCell ref="A62:A63"/>
    <mergeCell ref="B62:B63"/>
    <mergeCell ref="C62:C63"/>
    <mergeCell ref="A64:A65"/>
    <mergeCell ref="B64:B65"/>
    <mergeCell ref="C64:C65"/>
    <mergeCell ref="A58:A59"/>
    <mergeCell ref="B58:B59"/>
    <mergeCell ref="C58:C59"/>
    <mergeCell ref="A60:A61"/>
    <mergeCell ref="B60:B61"/>
    <mergeCell ref="C60:C61"/>
    <mergeCell ref="A54:A55"/>
    <mergeCell ref="B54:B55"/>
    <mergeCell ref="C54:C55"/>
    <mergeCell ref="A56:A57"/>
    <mergeCell ref="B56:B57"/>
    <mergeCell ref="C56:C57"/>
    <mergeCell ref="A50:A51"/>
    <mergeCell ref="B50:B51"/>
    <mergeCell ref="C50:C51"/>
    <mergeCell ref="A52:A53"/>
    <mergeCell ref="B52:B53"/>
    <mergeCell ref="C52:C53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BG20:BH20"/>
    <mergeCell ref="BG21:BH21"/>
    <mergeCell ref="BI20:BJ20"/>
    <mergeCell ref="BI21:BJ21"/>
    <mergeCell ref="BK20:BL20"/>
    <mergeCell ref="BK21:BL21"/>
    <mergeCell ref="BA20:BB20"/>
    <mergeCell ref="BA21:BB21"/>
    <mergeCell ref="BC20:BD20"/>
    <mergeCell ref="BC21:BD21"/>
    <mergeCell ref="BE20:BF20"/>
    <mergeCell ref="BE21:BF21"/>
    <mergeCell ref="AU20:AV20"/>
    <mergeCell ref="AU21:AV21"/>
    <mergeCell ref="AW20:AX20"/>
    <mergeCell ref="AW21:AX21"/>
    <mergeCell ref="AY20:AZ20"/>
    <mergeCell ref="AY21:AZ21"/>
    <mergeCell ref="AO20:AP20"/>
    <mergeCell ref="AO21:AP21"/>
    <mergeCell ref="AQ20:AR20"/>
    <mergeCell ref="AQ21:AR21"/>
    <mergeCell ref="AS20:AT20"/>
    <mergeCell ref="AS21:AT21"/>
    <mergeCell ref="AI20:AJ20"/>
    <mergeCell ref="AI21:AJ21"/>
    <mergeCell ref="AK20:AL20"/>
    <mergeCell ref="AK21:AL21"/>
    <mergeCell ref="AM20:AN20"/>
    <mergeCell ref="AM21:AN21"/>
    <mergeCell ref="AC20:AD20"/>
    <mergeCell ref="AC21:AD21"/>
    <mergeCell ref="AE20:AF20"/>
    <mergeCell ref="AE21:AF21"/>
    <mergeCell ref="AG20:AH20"/>
    <mergeCell ref="AG21:AH21"/>
    <mergeCell ref="W20:X20"/>
    <mergeCell ref="W21:X21"/>
    <mergeCell ref="Y20:Z20"/>
    <mergeCell ref="Y21:Z21"/>
    <mergeCell ref="AA20:AB20"/>
    <mergeCell ref="AA21:AB21"/>
    <mergeCell ref="Q20:R20"/>
    <mergeCell ref="Q21:R21"/>
    <mergeCell ref="S20:T20"/>
    <mergeCell ref="S21:T21"/>
    <mergeCell ref="U20:V20"/>
    <mergeCell ref="U21:V21"/>
    <mergeCell ref="I21:J21"/>
    <mergeCell ref="K20:L20"/>
    <mergeCell ref="K21:L21"/>
    <mergeCell ref="M20:N20"/>
    <mergeCell ref="M21:N21"/>
    <mergeCell ref="O20:P20"/>
    <mergeCell ref="O21:P21"/>
    <mergeCell ref="A19:I19"/>
    <mergeCell ref="A20:A21"/>
    <mergeCell ref="B20:B21"/>
    <mergeCell ref="C20:C21"/>
    <mergeCell ref="D20:D21"/>
    <mergeCell ref="E20:F20"/>
    <mergeCell ref="E21:F21"/>
    <mergeCell ref="G20:H20"/>
    <mergeCell ref="G21:H21"/>
    <mergeCell ref="I20:J20"/>
    <mergeCell ref="B15:D15"/>
    <mergeCell ref="G15:I15"/>
    <mergeCell ref="A16:A18"/>
    <mergeCell ref="B16:D18"/>
    <mergeCell ref="E16:E18"/>
    <mergeCell ref="F16:F18"/>
    <mergeCell ref="G16:I16"/>
    <mergeCell ref="G17:I17"/>
    <mergeCell ref="G18:I18"/>
    <mergeCell ref="B10:I10"/>
    <mergeCell ref="B11:I11"/>
    <mergeCell ref="A12:I12"/>
    <mergeCell ref="A13:I13"/>
    <mergeCell ref="A14:D14"/>
    <mergeCell ref="E14:I14"/>
    <mergeCell ref="A6:D6"/>
    <mergeCell ref="E6:I6"/>
    <mergeCell ref="A7:D7"/>
    <mergeCell ref="E7:I7"/>
    <mergeCell ref="A8:I8"/>
    <mergeCell ref="B9:I9"/>
    <mergeCell ref="A3:I3"/>
    <mergeCell ref="A4:D4"/>
    <mergeCell ref="E4:I4"/>
    <mergeCell ref="A5:I5"/>
    <mergeCell ref="A1:J1"/>
    <mergeCell ref="A2:J2"/>
  </mergeCells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Página &amp;P de &amp;N</oddFooter>
  </headerFooter>
  <rowBreaks count="2" manualBreakCount="2">
    <brk id="61" max="16383" man="1"/>
    <brk id="87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63A9C9B04DF54B8909A33E98CE2C92" ma:contentTypeVersion="15" ma:contentTypeDescription="Crie um novo documento." ma:contentTypeScope="" ma:versionID="55e89da20e8784df2656a4d9b35d8f4d">
  <xsd:schema xmlns:xsd="http://www.w3.org/2001/XMLSchema" xmlns:xs="http://www.w3.org/2001/XMLSchema" xmlns:p="http://schemas.microsoft.com/office/2006/metadata/properties" xmlns:ns2="3f2aa706-e88a-40a2-a659-7e9b4d0abc93" xmlns:ns3="8f208958-56e5-4962-835a-c19e8122ccd6" xmlns:ns4="493a3e43-9577-4181-8f02-f90a05c3e650" targetNamespace="http://schemas.microsoft.com/office/2006/metadata/properties" ma:root="true" ma:fieldsID="fed560babd667e59374280fd995cb1e7" ns2:_="" ns3:_="" ns4:_="">
    <xsd:import namespace="3f2aa706-e88a-40a2-a659-7e9b4d0abc93"/>
    <xsd:import namespace="8f208958-56e5-4962-835a-c19e8122ccd6"/>
    <xsd:import namespace="493a3e43-9577-4181-8f02-f90a05c3e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aa706-e88a-40a2-a659-7e9b4d0abc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c47a178-1eb3-45cd-b91f-d972dd88b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08958-56e5-4962-835a-c19e8122ccd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6e165d-9049-4150-abf8-1b505dd7f377}" ma:internalName="TaxCatchAll" ma:showField="CatchAllData" ma:web="8f208958-56e5-4962-835a-c19e8122c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a3e43-9577-4181-8f02-f90a05c3e65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2aa706-e88a-40a2-a659-7e9b4d0abc93">
      <Terms xmlns="http://schemas.microsoft.com/office/infopath/2007/PartnerControls"/>
    </lcf76f155ced4ddcb4097134ff3c332f>
    <TaxCatchAll xmlns="8f208958-56e5-4962-835a-c19e8122ccd6" xsi:nil="true"/>
  </documentManagement>
</p:properties>
</file>

<file path=customXml/itemProps1.xml><?xml version="1.0" encoding="utf-8"?>
<ds:datastoreItem xmlns:ds="http://schemas.openxmlformats.org/officeDocument/2006/customXml" ds:itemID="{A77ADB3B-7C5C-4090-B1CA-BF63C6E583F9}"/>
</file>

<file path=customXml/itemProps2.xml><?xml version="1.0" encoding="utf-8"?>
<ds:datastoreItem xmlns:ds="http://schemas.openxmlformats.org/officeDocument/2006/customXml" ds:itemID="{9F0CC1C9-30CE-4FAB-80FD-DB0FD6F25080}"/>
</file>

<file path=customXml/itemProps3.xml><?xml version="1.0" encoding="utf-8"?>
<ds:datastoreItem xmlns:ds="http://schemas.openxmlformats.org/officeDocument/2006/customXml" ds:itemID="{B7965F16-3296-4CD6-8845-35D997CCE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Felipe Demuner Magalhães</cp:lastModifiedBy>
  <cp:lastPrinted>2024-09-09T16:00:31Z</cp:lastPrinted>
  <dcterms:created xsi:type="dcterms:W3CDTF">2024-09-09T16:03:24Z</dcterms:created>
  <dcterms:modified xsi:type="dcterms:W3CDTF">2024-09-09T16:03:33Z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0x0101007763A9C9B04DF54B8909A33E98CE2C92</vt:lpwstr>
  </property>
</Properties>
</file>